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15" windowWidth="35310" windowHeight="11100" activeTab="1"/>
  </bookViews>
  <sheets>
    <sheet name="Informe FET  2021" sheetId="2" r:id="rId1"/>
    <sheet name="Informe ST31 No FET 2021" sheetId="3" r:id="rId2"/>
    <sheet name="Hoja1" sheetId="4" r:id="rId3"/>
  </sheets>
  <definedNames>
    <definedName name="_xlnm._FilterDatabase" localSheetId="0" hidden="1">'Informe FET  2021'!$A$14:$AN$24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3" i="3" l="1"/>
  <c r="AI4" i="3"/>
  <c r="AI5" i="3"/>
  <c r="AI6" i="3"/>
  <c r="AI2" i="3"/>
  <c r="O3" i="3" l="1"/>
  <c r="O4" i="3"/>
  <c r="O5" i="3"/>
  <c r="O6" i="3"/>
  <c r="O2" i="3"/>
  <c r="AB6" i="3" l="1"/>
  <c r="AD6" i="3" l="1"/>
  <c r="AC6" i="3"/>
  <c r="J7" i="3"/>
  <c r="AH7" i="3"/>
  <c r="AG7" i="3"/>
  <c r="AF7" i="3"/>
  <c r="AA7" i="3"/>
  <c r="Z7" i="3"/>
  <c r="Y7" i="3"/>
  <c r="X7" i="3"/>
  <c r="W7" i="3"/>
  <c r="V7" i="3"/>
  <c r="U7" i="3"/>
  <c r="T7" i="3"/>
  <c r="S7" i="3"/>
  <c r="R7" i="3"/>
  <c r="Q7" i="3"/>
  <c r="P7" i="3"/>
  <c r="K7" i="3"/>
  <c r="AB5" i="3"/>
  <c r="AB4" i="3"/>
  <c r="AB3" i="3"/>
  <c r="AB2" i="3"/>
  <c r="AD2" i="3" l="1"/>
  <c r="AC2" i="3"/>
  <c r="AD5" i="3"/>
  <c r="AC5" i="3"/>
  <c r="AD4" i="3"/>
  <c r="AC4" i="3"/>
  <c r="AC3" i="3"/>
  <c r="AD3" i="3"/>
  <c r="AB7" i="3"/>
  <c r="AI7" i="3" l="1"/>
  <c r="AI15" i="2"/>
  <c r="AJ15" i="2" s="1"/>
  <c r="S20" i="2"/>
  <c r="S19" i="2"/>
  <c r="S18" i="2"/>
  <c r="S17" i="2"/>
  <c r="S16" i="2"/>
  <c r="S21" i="2" s="1"/>
  <c r="S15" i="2"/>
  <c r="AM16" i="2"/>
  <c r="O7" i="3" l="1"/>
  <c r="AI20" i="2"/>
  <c r="AJ20" i="2" s="1"/>
  <c r="AI19" i="2"/>
  <c r="AJ19" i="2" s="1"/>
  <c r="AI18" i="2"/>
  <c r="AJ18" i="2" s="1"/>
  <c r="AI17" i="2"/>
  <c r="AJ17" i="2" s="1"/>
  <c r="AH21" i="2" l="1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</calcChain>
</file>

<file path=xl/comments1.xml><?xml version="1.0" encoding="utf-8"?>
<comments xmlns="http://schemas.openxmlformats.org/spreadsheetml/2006/main">
  <authors>
    <author>Patricio Bustos Martinez</author>
  </authors>
  <commentList>
    <comment ref="Q2" authorId="0">
      <text>
        <r>
          <rPr>
            <b/>
            <sz val="9"/>
            <color indexed="81"/>
            <rFont val="Tahoma"/>
            <charset val="1"/>
          </rPr>
          <t>Patricio Bustos Martinez:</t>
        </r>
        <r>
          <rPr>
            <sz val="9"/>
            <color indexed="81"/>
            <rFont val="Tahoma"/>
            <charset val="1"/>
          </rPr>
          <t xml:space="preserve">
GGAA - MEMO 118 DEL 15-02-2022</t>
        </r>
      </text>
    </comment>
  </commentList>
</comments>
</file>

<file path=xl/sharedStrings.xml><?xml version="1.0" encoding="utf-8"?>
<sst xmlns="http://schemas.openxmlformats.org/spreadsheetml/2006/main" count="137" uniqueCount="117">
  <si>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</si>
  <si>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</si>
  <si>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</si>
  <si>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</si>
  <si>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</si>
  <si>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</si>
  <si>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</si>
  <si>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</si>
  <si>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</si>
  <si>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</si>
  <si>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</si>
  <si>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</si>
  <si>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</si>
  <si>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</si>
  <si>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</si>
  <si>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</si>
  <si>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</si>
  <si>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</si>
  <si>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</si>
  <si>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</si>
  <si>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</si>
  <si>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</si>
  <si>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</si>
  <si>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</si>
  <si>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</si>
  <si>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</si>
  <si>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ST-Item-Asig</t>
  </si>
  <si>
    <t>N°</t>
  </si>
  <si>
    <t>Programa Financiero</t>
  </si>
  <si>
    <t>Valores en M$</t>
  </si>
  <si>
    <t>Estado de ejecución de Obras</t>
  </si>
  <si>
    <t>Ley 21.288 establece sólo hasta junio 2022.</t>
  </si>
  <si>
    <t>El arrastre debe ser sólo FET, no financiamiento mixto</t>
  </si>
  <si>
    <t>% de Identificación respecto del Presupuesto Vigente</t>
  </si>
  <si>
    <t>Servicio</t>
  </si>
  <si>
    <t>Fecha</t>
  </si>
  <si>
    <t>Adjudicación , Convenio, etc año 2021 M$</t>
  </si>
  <si>
    <t>Adjudicación , Convenio, etc total 2021-2022 M$</t>
  </si>
  <si>
    <t>N° de Decreto; res , Convenio, ETC</t>
  </si>
  <si>
    <t>Tipo Documento (Decreto, Resolución, Otros)</t>
  </si>
  <si>
    <t>31.02</t>
  </si>
  <si>
    <t>A</t>
  </si>
  <si>
    <t>LOS LAGOS</t>
  </si>
  <si>
    <t>No existen proyectos FET Financiados</t>
  </si>
  <si>
    <t>30409780-0</t>
  </si>
  <si>
    <t>Reposición C.F. Cardenal Samoré</t>
  </si>
  <si>
    <t>30467599-0</t>
  </si>
  <si>
    <t>Habilitación C.F. Rio Don Guillermo</t>
  </si>
  <si>
    <t>40010217-0</t>
  </si>
  <si>
    <t>Conservación C.F. San Francisco</t>
  </si>
  <si>
    <t>MAGALLANES Y ANTARTICA CHILENA</t>
  </si>
  <si>
    <t>ATACAMA</t>
  </si>
  <si>
    <t>Servicio Gobierno Interior</t>
  </si>
  <si>
    <t>OSORNO</t>
  </si>
  <si>
    <t>COPIAPÓ</t>
  </si>
  <si>
    <t>NATALES</t>
  </si>
  <si>
    <t>N</t>
  </si>
  <si>
    <t>30400047-0</t>
  </si>
  <si>
    <t>BIOBIO</t>
  </si>
  <si>
    <t>PUTRE</t>
  </si>
  <si>
    <t>40021580-0</t>
  </si>
  <si>
    <t>SERVICIO
O
UNIDAD</t>
  </si>
  <si>
    <t>ITEM
PPTO.</t>
  </si>
  <si>
    <t>CODIGO
BIP</t>
  </si>
  <si>
    <t>PROYECTO</t>
  </si>
  <si>
    <t>REGION</t>
  </si>
  <si>
    <t>COMUNA</t>
  </si>
  <si>
    <t>TIPO
A=ARRASTRE
N=NUEVO</t>
  </si>
  <si>
    <t>UNIDAD
EJECUTORA</t>
  </si>
  <si>
    <t>ETAPA</t>
  </si>
  <si>
    <t>TIPO
DOCUMENTO</t>
  </si>
  <si>
    <t>N°
DECRETO</t>
  </si>
  <si>
    <t>ENE.</t>
  </si>
  <si>
    <t>FEB.</t>
  </si>
  <si>
    <t>MAR.</t>
  </si>
  <si>
    <t>ABR.</t>
  </si>
  <si>
    <t>MAY.</t>
  </si>
  <si>
    <t>JUN.</t>
  </si>
  <si>
    <t>JUL.</t>
  </si>
  <si>
    <t>AGO.</t>
  </si>
  <si>
    <t>SEPT.</t>
  </si>
  <si>
    <t>OCT.</t>
  </si>
  <si>
    <t>NOV.</t>
  </si>
  <si>
    <t>DIC.</t>
  </si>
  <si>
    <t>Construcción 
Nuevo C.F. Pichachén</t>
  </si>
  <si>
    <t>LOS ANGELES</t>
  </si>
  <si>
    <t>Habiltación, Plan de Cierre y Abandono de Antiguo C.F. Chungará</t>
  </si>
  <si>
    <t>2023
M$</t>
  </si>
  <si>
    <t>2024
M$</t>
  </si>
  <si>
    <t>Total
M$</t>
  </si>
  <si>
    <t>DELEGACIÓN PRESIDENCIAL PROVINCIAL DE ÚLTIMA ESPERANZA</t>
  </si>
  <si>
    <t>DELEGACIÓN PRESIDENCIAL PROVINCIAL DE OSORNO</t>
  </si>
  <si>
    <t>DELEGACIÓN PRESIDENCIAL REGIONAL DE ATACAMA</t>
  </si>
  <si>
    <t>DELEGACIÓN PRESIDENCIAL PROVINCIAL DEL BIOBÍO</t>
  </si>
  <si>
    <t>DELEGACIÓN PRESIDENCIAL PROVINCIAL DE PARINACOTA</t>
  </si>
  <si>
    <t>FECHA
DECRETO</t>
  </si>
  <si>
    <t>% DE 
CUMPLIMIENTO</t>
  </si>
  <si>
    <t>ARICA Y 
PARINACOTA</t>
  </si>
  <si>
    <t>TOTAL EJECUTADO
M$</t>
  </si>
  <si>
    <t>SALDO POR EJECUTAR
M$</t>
  </si>
  <si>
    <t>LEY 2022 
M$</t>
  </si>
  <si>
    <t>2025
M$</t>
  </si>
  <si>
    <t>IDENTIFICACION Y EJECUCIÓN DE 2022</t>
  </si>
  <si>
    <t>Año 2022 M$</t>
  </si>
  <si>
    <t>Identificado mes XX 2022 M$</t>
  </si>
  <si>
    <t>Ejecución Acumulada 2022</t>
  </si>
  <si>
    <t>Se licitará durante marzo</t>
  </si>
  <si>
    <t>Se elimina del listado CF Colchane, puesto que las obras de Conservación finalizaron durante 2021</t>
  </si>
  <si>
    <t>% DE IDENTIFICACION
RESPECTO AL
PRESUPUESTO</t>
  </si>
  <si>
    <t>IDENTIFICACION
INICIAL 2022 
M$</t>
  </si>
  <si>
    <t>DECRETO</t>
  </si>
  <si>
    <t>03.02.2022</t>
  </si>
  <si>
    <t>Nota:  El Decreto N° 157, tomo razon el día 22.02.2022.</t>
  </si>
  <si>
    <t xml:space="preserve">Se encuentra en evaluación de ofertas técnicas. Posiblemente en abril de 2022 se resuelva la licitación </t>
  </si>
  <si>
    <t>Se encuentra en evaluación de ofertas técnicas. Posiblemente en abril 2022 se resuelva la licitación .</t>
  </si>
  <si>
    <t>proceso de reevaluación terminado con Ministerio de Desarrollo Social.
Actualmente se esta solicitando un aumento presupuestario con DIPRES, a raiz del alza en materiales, mano de obra y la falta de participantes en el 1er llamado de Licitacion.</t>
  </si>
  <si>
    <t>En conversaciones con La Delegacion para ver los pasos a seguir, debido a la entrada de nuevos participantes en los porcesos administrativos y la pronta apertura de los Complejos Fronterizos en Mayo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</si>
</sst>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110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3" fontId="2" fillId="0" borderId="2" xfId="0" applyNumberFormat="1" applyFont="1" applyBorder="1" applyAlignment="1">
      <alignment wrapText="1"/>
    </xf>
    <xf numFmtId="3" fontId="2" fillId="0" borderId="0" xfId="0" applyNumberFormat="1" applyFont="1" applyAlignment="1">
      <alignment wrapText="1"/>
    </xf>
    <xf numFmtId="3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0" fontId="6" fillId="0" borderId="4" xfId="0" applyFont="1" applyBorder="1" applyAlignment="1">
      <alignment vertical="top"/>
    </xf>
    <xf numFmtId="0" fontId="4" fillId="2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0" borderId="0" xfId="0" applyFont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/>
    </xf>
    <xf numFmtId="0" fontId="4" fillId="3" borderId="5" xfId="0" applyFont="1" applyFill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2" fillId="5" borderId="0" xfId="0" applyFont="1" applyFill="1" applyAlignment="1">
      <alignment wrapText="1"/>
    </xf>
    <xf numFmtId="0" fontId="8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2" fillId="5" borderId="0" xfId="0" applyFont="1" applyFill="1" applyAlignment="1">
      <alignment horizontal="left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6" fillId="0" borderId="4" xfId="0" applyFont="1" applyFill="1" applyBorder="1" applyAlignment="1">
      <alignment vertical="top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wrapText="1"/>
    </xf>
    <xf numFmtId="3" fontId="5" fillId="0" borderId="2" xfId="0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9" fillId="0" borderId="2" xfId="0" applyFont="1" applyBorder="1" applyAlignment="1">
      <alignment horizontal="left" vertical="top" wrapText="1"/>
    </xf>
    <xf numFmtId="0" fontId="0" fillId="0" borderId="0" xfId="0"/>
    <xf numFmtId="0" fontId="11" fillId="9" borderId="6" xfId="0" applyFont="1" applyFill="1" applyBorder="1" applyAlignment="1">
      <alignment horizontal="center" vertical="center" wrapText="1"/>
    </xf>
    <xf numFmtId="0" fontId="11" fillId="9" borderId="5" xfId="0" applyFont="1" applyFill="1" applyBorder="1" applyAlignment="1">
      <alignment horizontal="center" vertical="center" wrapText="1"/>
    </xf>
    <xf numFmtId="0" fontId="11" fillId="9" borderId="6" xfId="0" applyFont="1" applyFill="1" applyBorder="1" applyAlignment="1">
      <alignment horizontal="center" vertical="center"/>
    </xf>
    <xf numFmtId="0" fontId="11" fillId="9" borderId="10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3" fontId="15" fillId="0" borderId="2" xfId="0" applyNumberFormat="1" applyFont="1" applyFill="1" applyBorder="1" applyAlignment="1">
      <alignment horizontal="center" vertical="center" wrapText="1"/>
    </xf>
    <xf numFmtId="3" fontId="15" fillId="0" borderId="2" xfId="0" applyNumberFormat="1" applyFont="1" applyBorder="1" applyAlignment="1">
      <alignment horizontal="center" vertical="center" wrapText="1"/>
    </xf>
    <xf numFmtId="3" fontId="15" fillId="0" borderId="8" xfId="0" applyNumberFormat="1" applyFont="1" applyBorder="1" applyAlignment="1">
      <alignment horizontal="center" vertical="center" wrapText="1"/>
    </xf>
    <xf numFmtId="3" fontId="11" fillId="0" borderId="2" xfId="0" applyNumberFormat="1" applyFont="1" applyFill="1" applyBorder="1" applyAlignment="1">
      <alignment vertical="center"/>
    </xf>
    <xf numFmtId="3" fontId="11" fillId="0" borderId="2" xfId="0" applyNumberFormat="1" applyFont="1" applyBorder="1" applyAlignment="1">
      <alignment vertical="center"/>
    </xf>
    <xf numFmtId="0" fontId="14" fillId="0" borderId="2" xfId="0" applyFont="1" applyBorder="1" applyAlignment="1">
      <alignment horizontal="center" wrapText="1"/>
    </xf>
    <xf numFmtId="0" fontId="14" fillId="0" borderId="2" xfId="0" applyFont="1" applyFill="1" applyBorder="1" applyAlignment="1">
      <alignment horizontal="center" wrapText="1"/>
    </xf>
    <xf numFmtId="3" fontId="14" fillId="0" borderId="2" xfId="0" applyNumberFormat="1" applyFont="1" applyBorder="1" applyAlignment="1">
      <alignment horizontal="center" vertical="center" wrapText="1"/>
    </xf>
    <xf numFmtId="164" fontId="15" fillId="0" borderId="2" xfId="0" applyNumberFormat="1" applyFont="1" applyBorder="1" applyAlignment="1">
      <alignment vertical="top" wrapText="1"/>
    </xf>
    <xf numFmtId="3" fontId="14" fillId="0" borderId="8" xfId="0" applyNumberFormat="1" applyFont="1" applyBorder="1" applyAlignment="1">
      <alignment horizontal="center" vertical="center" wrapText="1"/>
    </xf>
    <xf numFmtId="3" fontId="15" fillId="0" borderId="2" xfId="0" applyNumberFormat="1" applyFont="1" applyBorder="1" applyAlignment="1">
      <alignment vertical="center" wrapText="1"/>
    </xf>
    <xf numFmtId="0" fontId="11" fillId="6" borderId="5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0" fillId="0" borderId="0" xfId="0"/>
    <xf numFmtId="9" fontId="15" fillId="10" borderId="2" xfId="1" applyFont="1" applyFill="1" applyBorder="1" applyAlignment="1">
      <alignment horizontal="center" vertical="center" wrapText="1"/>
    </xf>
    <xf numFmtId="164" fontId="15" fillId="0" borderId="2" xfId="0" applyNumberFormat="1" applyFont="1" applyBorder="1" applyAlignment="1">
      <alignment horizontal="center" vertical="center" wrapText="1"/>
    </xf>
    <xf numFmtId="3" fontId="14" fillId="8" borderId="2" xfId="0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vertical="center" wrapText="1"/>
    </xf>
    <xf numFmtId="3" fontId="14" fillId="11" borderId="2" xfId="0" applyNumberFormat="1" applyFont="1" applyFill="1" applyBorder="1" applyAlignment="1">
      <alignment horizontal="center" vertical="center" wrapText="1"/>
    </xf>
    <xf numFmtId="0" fontId="11" fillId="11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right" wrapText="1"/>
    </xf>
    <xf numFmtId="0" fontId="14" fillId="0" borderId="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5" borderId="0" xfId="0" applyFont="1" applyFill="1" applyAlignment="1">
      <alignment horizontal="left" wrapText="1"/>
    </xf>
    <xf numFmtId="0" fontId="2" fillId="5" borderId="0" xfId="0" applyFont="1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5" borderId="0" xfId="0" applyFill="1" applyAlignment="1"/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top" wrapText="1"/>
    </xf>
    <xf numFmtId="0" fontId="7" fillId="4" borderId="8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/>
    <xf numFmtId="0" fontId="0" fillId="0" borderId="0" xfId="0"/>
    <xf numFmtId="0" fontId="9" fillId="0" borderId="0" xfId="0" applyFont="1" applyAlignment="1">
      <alignment horizontal="left" vertical="top" wrapText="1"/>
    </xf>
    <xf numFmtId="0" fontId="2" fillId="5" borderId="0" xfId="0" applyFont="1" applyFill="1"/>
    <xf numFmtId="0" fontId="0" fillId="5" borderId="0" xfId="0" applyFill="1"/>
    <xf numFmtId="0" fontId="2" fillId="0" borderId="9" xfId="0" applyFont="1" applyFill="1" applyBorder="1" applyAlignment="1">
      <alignment horizontal="center" vertical="top" wrapText="1"/>
    </xf>
    <xf numFmtId="3" fontId="15" fillId="0" borderId="11" xfId="0" applyNumberFormat="1" applyFont="1" applyFill="1" applyBorder="1" applyAlignment="1">
      <alignment horizontal="center" vertical="center" wrapText="1"/>
    </xf>
    <xf numFmtId="3" fontId="15" fillId="0" borderId="12" xfId="0" applyNumberFormat="1" applyFont="1" applyFill="1" applyBorder="1" applyAlignment="1">
      <alignment horizontal="center" vertical="center" wrapText="1"/>
    </xf>
    <xf numFmtId="3" fontId="15" fillId="0" borderId="13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O24"/>
  <sheetViews>
    <sheetView showGridLines="0" topLeftCell="A9" zoomScaleNormal="100" workbookViewId="0">
      <selection activeCell="E11" sqref="E11:AJ11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7.5703125" style="1" customWidth="1"/>
    <col min="4" max="4" width="7.85546875" style="1" customWidth="1"/>
    <col min="5" max="5" width="9.28515625" style="1" customWidth="1"/>
    <col min="6" max="6" width="29.140625" style="1" customWidth="1"/>
    <col min="7" max="7" width="11.28515625" style="1" customWidth="1"/>
    <col min="8" max="8" width="12.28515625" style="1" customWidth="1"/>
    <col min="9" max="9" width="9.7109375" style="1" customWidth="1"/>
    <col min="10" max="10" width="12" style="1" customWidth="1"/>
    <col min="11" max="11" width="39.28515625" style="1" hidden="1" customWidth="1"/>
    <col min="12" max="12" width="19.85546875" style="1" hidden="1" customWidth="1"/>
    <col min="13" max="13" width="19" style="1" hidden="1" customWidth="1"/>
    <col min="14" max="18" width="12.7109375" style="1" customWidth="1"/>
    <col min="19" max="19" width="8" style="1" customWidth="1"/>
    <col min="20" max="22" width="12.7109375" style="1" customWidth="1"/>
    <col min="23" max="33" width="8.28515625" style="1" customWidth="1"/>
    <col min="34" max="36" width="11.42578125" style="1" customWidth="1"/>
    <col min="37" max="37" width="13.28515625" style="1" customWidth="1"/>
    <col min="38" max="16384" width="11.42578125" style="1"/>
  </cols>
  <sheetData>
    <row r="1" spans="2:41" hidden="1" x14ac:dyDescent="0.2">
      <c r="B1" s="96"/>
      <c r="C1" s="96"/>
      <c r="D1" s="96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33"/>
    </row>
    <row r="2" spans="2:41" hidden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33"/>
    </row>
    <row r="3" spans="2:41" ht="12.75" hidden="1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32"/>
    </row>
    <row r="4" spans="2:41" ht="21.75" hidden="1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32"/>
    </row>
    <row r="5" spans="2:41" ht="11.25" hidden="1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32"/>
    </row>
    <row r="6" spans="2:41" ht="15" hidden="1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32"/>
    </row>
    <row r="7" spans="2:41" ht="21" hidden="1" customHeight="1" x14ac:dyDescent="0.2"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32"/>
    </row>
    <row r="8" spans="2:41" ht="16.5" hidden="1" customHeight="1" x14ac:dyDescent="0.2">
      <c r="B8" s="98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32"/>
    </row>
    <row r="9" spans="2:41" ht="18.75" customHeight="1" x14ac:dyDescent="0.2"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32"/>
    </row>
    <row r="10" spans="2:41" ht="17.25" customHeight="1" x14ac:dyDescent="0.25">
      <c r="B10" s="31"/>
      <c r="C10" s="31"/>
      <c r="D10" s="31"/>
      <c r="E10" s="99" t="s">
        <v>102</v>
      </c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32"/>
      <c r="AL10" s="100" t="s">
        <v>32</v>
      </c>
      <c r="AM10" s="101"/>
      <c r="AN10" s="101"/>
      <c r="AO10" s="101"/>
    </row>
    <row r="11" spans="2:41" ht="21.75" customHeight="1" x14ac:dyDescent="0.25">
      <c r="B11" s="30"/>
      <c r="C11" s="30"/>
      <c r="D11" s="30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L11" s="103" t="s">
        <v>31</v>
      </c>
      <c r="AM11" s="104"/>
      <c r="AN11" s="104"/>
      <c r="AO11" s="104"/>
    </row>
    <row r="13" spans="2:41" ht="15" customHeight="1" x14ac:dyDescent="0.2">
      <c r="C13" s="105"/>
      <c r="D13" s="105"/>
      <c r="K13" s="33"/>
      <c r="L13" s="37"/>
      <c r="M13" s="37"/>
      <c r="P13" s="91"/>
      <c r="Q13" s="92"/>
      <c r="R13" s="92"/>
      <c r="S13" s="42"/>
      <c r="T13" s="43"/>
      <c r="U13" s="42"/>
      <c r="V13" s="42"/>
      <c r="W13" s="93" t="s">
        <v>30</v>
      </c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27" t="s">
        <v>29</v>
      </c>
      <c r="AJ13" s="28"/>
      <c r="AK13" s="33"/>
      <c r="AL13" s="94" t="s">
        <v>28</v>
      </c>
      <c r="AM13" s="95"/>
    </row>
    <row r="14" spans="2:41" ht="55.5" customHeight="1" x14ac:dyDescent="0.2">
      <c r="B14" s="25" t="s">
        <v>27</v>
      </c>
      <c r="C14" s="22" t="s">
        <v>34</v>
      </c>
      <c r="D14" s="26" t="s">
        <v>26</v>
      </c>
      <c r="E14" s="25" t="s">
        <v>25</v>
      </c>
      <c r="F14" s="22" t="s">
        <v>24</v>
      </c>
      <c r="G14" s="23" t="s">
        <v>23</v>
      </c>
      <c r="H14" s="23" t="s">
        <v>22</v>
      </c>
      <c r="I14" s="23" t="s">
        <v>21</v>
      </c>
      <c r="J14" s="23" t="s">
        <v>20</v>
      </c>
      <c r="K14" s="24" t="s">
        <v>19</v>
      </c>
      <c r="L14" s="23" t="s">
        <v>37</v>
      </c>
      <c r="M14" s="23" t="s">
        <v>36</v>
      </c>
      <c r="N14" s="23" t="s">
        <v>18</v>
      </c>
      <c r="O14" s="23" t="s">
        <v>17</v>
      </c>
      <c r="P14" s="23" t="s">
        <v>104</v>
      </c>
      <c r="Q14" s="23" t="s">
        <v>104</v>
      </c>
      <c r="R14" s="23" t="s">
        <v>33</v>
      </c>
      <c r="S14" s="23" t="s">
        <v>103</v>
      </c>
      <c r="T14" s="23" t="s">
        <v>39</v>
      </c>
      <c r="U14" s="23" t="s">
        <v>38</v>
      </c>
      <c r="V14" s="23" t="s">
        <v>35</v>
      </c>
      <c r="W14" s="23" t="s">
        <v>16</v>
      </c>
      <c r="X14" s="23" t="s">
        <v>15</v>
      </c>
      <c r="Y14" s="23" t="s">
        <v>14</v>
      </c>
      <c r="Z14" s="23" t="s">
        <v>13</v>
      </c>
      <c r="AA14" s="23" t="s">
        <v>12</v>
      </c>
      <c r="AB14" s="23" t="s">
        <v>11</v>
      </c>
      <c r="AC14" s="23" t="s">
        <v>10</v>
      </c>
      <c r="AD14" s="23" t="s">
        <v>9</v>
      </c>
      <c r="AE14" s="23" t="s">
        <v>8</v>
      </c>
      <c r="AF14" s="23" t="s">
        <v>7</v>
      </c>
      <c r="AG14" s="23" t="s">
        <v>6</v>
      </c>
      <c r="AH14" s="23" t="s">
        <v>5</v>
      </c>
      <c r="AI14" s="23" t="s">
        <v>105</v>
      </c>
      <c r="AJ14" s="23" t="s">
        <v>4</v>
      </c>
      <c r="AK14" s="21"/>
      <c r="AL14" s="20">
        <v>2023</v>
      </c>
      <c r="AM14" s="19" t="s">
        <v>3</v>
      </c>
    </row>
    <row r="15" spans="2:41" ht="46.5" customHeight="1" x14ac:dyDescent="0.2">
      <c r="B15" s="18"/>
      <c r="C15" s="39"/>
      <c r="D15" s="18"/>
      <c r="E15" s="17"/>
      <c r="F15" s="47" t="s">
        <v>43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82">
        <f>P15+Q15</f>
        <v>0</v>
      </c>
      <c r="T15" s="16"/>
      <c r="U15" s="16"/>
      <c r="V15" s="16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9"/>
      <c r="AI15" s="34">
        <f>SUM(W15:AH15)</f>
        <v>0</v>
      </c>
      <c r="AJ15" s="34">
        <f t="shared" ref="AJ15:AJ20" si="0">+O15-AI15</f>
        <v>0</v>
      </c>
      <c r="AK15" s="5"/>
      <c r="AL15" s="8"/>
      <c r="AM15" s="8"/>
    </row>
    <row r="16" spans="2:41" ht="25.5" customHeight="1" x14ac:dyDescent="0.2">
      <c r="B16" s="12"/>
      <c r="C16" s="40"/>
      <c r="D16" s="12"/>
      <c r="E16" s="11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82">
        <f t="shared" ref="S16:S20" si="1">P16+Q16</f>
        <v>0</v>
      </c>
      <c r="T16" s="16"/>
      <c r="U16" s="16"/>
      <c r="V16" s="16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9"/>
      <c r="AI16" s="44">
        <f>SUM(W16:AH16)</f>
        <v>0</v>
      </c>
      <c r="AJ16" s="45">
        <f t="shared" si="0"/>
        <v>0</v>
      </c>
      <c r="AK16" s="5"/>
      <c r="AL16" s="8"/>
      <c r="AM16" s="8">
        <f>+O16+AL16</f>
        <v>0</v>
      </c>
      <c r="AN16" s="46"/>
    </row>
    <row r="17" spans="2:39" ht="26.25" customHeight="1" x14ac:dyDescent="0.2">
      <c r="B17" s="12"/>
      <c r="C17" s="40"/>
      <c r="D17" s="12"/>
      <c r="E17" s="11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82">
        <f t="shared" si="1"/>
        <v>0</v>
      </c>
      <c r="T17" s="10"/>
      <c r="U17" s="10"/>
      <c r="V17" s="10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9"/>
      <c r="AI17" s="4">
        <f t="shared" ref="AI17:AI20" si="2">SUM(W17:AH17)</f>
        <v>0</v>
      </c>
      <c r="AJ17" s="9">
        <f t="shared" si="0"/>
        <v>0</v>
      </c>
      <c r="AK17" s="5"/>
      <c r="AL17" s="8"/>
      <c r="AM17" s="8"/>
    </row>
    <row r="18" spans="2:39" ht="24.75" customHeight="1" x14ac:dyDescent="0.2">
      <c r="B18" s="12"/>
      <c r="C18" s="40"/>
      <c r="D18" s="12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82">
        <f t="shared" si="1"/>
        <v>0</v>
      </c>
      <c r="T18" s="10"/>
      <c r="U18" s="10"/>
      <c r="V18" s="10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9"/>
      <c r="AI18" s="4">
        <f t="shared" si="2"/>
        <v>0</v>
      </c>
      <c r="AJ18" s="9">
        <f t="shared" si="0"/>
        <v>0</v>
      </c>
      <c r="AK18" s="5"/>
      <c r="AL18" s="8"/>
      <c r="AM18" s="8"/>
    </row>
    <row r="19" spans="2:39" ht="33" customHeight="1" x14ac:dyDescent="0.2">
      <c r="B19" s="12"/>
      <c r="C19" s="41"/>
      <c r="D19" s="15"/>
      <c r="E19" s="14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82">
        <f t="shared" si="1"/>
        <v>0</v>
      </c>
      <c r="T19" s="13"/>
      <c r="U19" s="13"/>
      <c r="V19" s="13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9"/>
      <c r="AI19" s="4">
        <f t="shared" si="2"/>
        <v>0</v>
      </c>
      <c r="AJ19" s="9">
        <f t="shared" si="0"/>
        <v>0</v>
      </c>
      <c r="AK19" s="5"/>
      <c r="AL19" s="8"/>
      <c r="AM19" s="8"/>
    </row>
    <row r="20" spans="2:39" ht="27.75" customHeight="1" x14ac:dyDescent="0.2">
      <c r="B20" s="12"/>
      <c r="C20" s="40"/>
      <c r="D20" s="12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82">
        <f t="shared" si="1"/>
        <v>0</v>
      </c>
      <c r="T20" s="10"/>
      <c r="U20" s="10"/>
      <c r="V20" s="10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9"/>
      <c r="AI20" s="4">
        <f t="shared" si="2"/>
        <v>0</v>
      </c>
      <c r="AJ20" s="9">
        <f t="shared" si="0"/>
        <v>0</v>
      </c>
      <c r="AK20" s="5"/>
      <c r="AL20" s="8"/>
      <c r="AM20" s="8"/>
    </row>
    <row r="21" spans="2:39" ht="15" customHeight="1" x14ac:dyDescent="0.2">
      <c r="B21" s="85" t="s">
        <v>2</v>
      </c>
      <c r="C21" s="85"/>
      <c r="D21" s="85"/>
      <c r="E21" s="85"/>
      <c r="F21" s="85"/>
      <c r="G21" s="7"/>
      <c r="H21" s="7"/>
      <c r="I21" s="7"/>
      <c r="J21" s="7"/>
      <c r="K21" s="7"/>
      <c r="L21" s="36"/>
      <c r="M21" s="36"/>
      <c r="N21" s="7"/>
      <c r="O21" s="7"/>
      <c r="P21" s="7"/>
      <c r="Q21" s="7"/>
      <c r="R21" s="7"/>
      <c r="S21" s="83">
        <f>SUM(S15:S20)</f>
        <v>0</v>
      </c>
      <c r="T21" s="38"/>
      <c r="U21" s="36"/>
      <c r="V21" s="36"/>
      <c r="W21" s="6">
        <f t="shared" ref="W21:AJ21" si="3">SUM(W15:W20)</f>
        <v>0</v>
      </c>
      <c r="X21" s="6">
        <f t="shared" si="3"/>
        <v>0</v>
      </c>
      <c r="Y21" s="6">
        <f t="shared" si="3"/>
        <v>0</v>
      </c>
      <c r="Z21" s="6">
        <f t="shared" si="3"/>
        <v>0</v>
      </c>
      <c r="AA21" s="6">
        <f t="shared" si="3"/>
        <v>0</v>
      </c>
      <c r="AB21" s="6">
        <f t="shared" si="3"/>
        <v>0</v>
      </c>
      <c r="AC21" s="6">
        <f t="shared" si="3"/>
        <v>0</v>
      </c>
      <c r="AD21" s="6">
        <f t="shared" si="3"/>
        <v>0</v>
      </c>
      <c r="AE21" s="6">
        <f t="shared" si="3"/>
        <v>0</v>
      </c>
      <c r="AF21" s="6">
        <f t="shared" si="3"/>
        <v>0</v>
      </c>
      <c r="AG21" s="6">
        <f t="shared" si="3"/>
        <v>0</v>
      </c>
      <c r="AH21" s="6">
        <f t="shared" si="3"/>
        <v>0</v>
      </c>
      <c r="AI21" s="4">
        <f>SUM(AI15:AI20)</f>
        <v>0</v>
      </c>
      <c r="AJ21" s="6">
        <f t="shared" si="3"/>
        <v>0</v>
      </c>
      <c r="AK21" s="5"/>
      <c r="AL21" s="4"/>
      <c r="AM21" s="4"/>
    </row>
    <row r="22" spans="2:39" ht="20.25" customHeight="1" x14ac:dyDescent="0.2">
      <c r="B22" s="86"/>
      <c r="C22" s="86"/>
      <c r="D22" s="86"/>
      <c r="E22" s="86"/>
      <c r="F22" s="86"/>
      <c r="G22" s="3"/>
      <c r="H22" s="3"/>
      <c r="AK22" s="2"/>
    </row>
    <row r="23" spans="2:39" ht="15" customHeight="1" x14ac:dyDescent="0.2">
      <c r="B23" s="29" t="s">
        <v>1</v>
      </c>
      <c r="C23" s="29"/>
      <c r="D23" s="29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2"/>
    </row>
    <row r="24" spans="2:39" ht="12.75" customHeight="1" x14ac:dyDescent="0.25">
      <c r="B24" s="88" t="s">
        <v>0</v>
      </c>
      <c r="C24" s="88"/>
      <c r="D24" s="89"/>
      <c r="E24" s="89"/>
      <c r="F24" s="89"/>
      <c r="G24" s="89"/>
      <c r="H24" s="90"/>
      <c r="I24" s="90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2"/>
    </row>
  </sheetData>
  <mergeCells count="19">
    <mergeCell ref="AL13:AM13"/>
    <mergeCell ref="B1:AJ2"/>
    <mergeCell ref="B3:AJ4"/>
    <mergeCell ref="B5:AJ5"/>
    <mergeCell ref="B6:AJ6"/>
    <mergeCell ref="B7:AJ7"/>
    <mergeCell ref="B8:AJ8"/>
    <mergeCell ref="B9:AJ9"/>
    <mergeCell ref="E10:AJ10"/>
    <mergeCell ref="AL10:AO10"/>
    <mergeCell ref="E11:AJ11"/>
    <mergeCell ref="AL11:AO11"/>
    <mergeCell ref="C13:D13"/>
    <mergeCell ref="B21:F21"/>
    <mergeCell ref="B22:F22"/>
    <mergeCell ref="E23:AJ23"/>
    <mergeCell ref="B24:I24"/>
    <mergeCell ref="P13:R13"/>
    <mergeCell ref="W13:AH13"/>
  </mergeCells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I10"/>
  <sheetViews>
    <sheetView tabSelected="1" topLeftCell="I1" zoomScale="90" zoomScaleNormal="90" workbookViewId="0">
      <selection activeCell="AF10" sqref="AF10"/>
    </sheetView>
  </sheetViews>
  <sheetFormatPr baseColWidth="10" defaultRowHeight="15" x14ac:dyDescent="0.25"/>
  <cols>
    <col min="1" max="1" width="15.85546875" style="48" bestFit="1" customWidth="1"/>
    <col min="2" max="2" width="6" style="48" bestFit="1" customWidth="1"/>
    <col min="3" max="3" width="11.42578125" style="48"/>
    <col min="4" max="4" width="22.85546875" style="48" customWidth="1"/>
    <col min="5" max="5" width="18.140625" style="48" bestFit="1" customWidth="1"/>
    <col min="6" max="7" width="0" style="48" hidden="1" customWidth="1"/>
    <col min="8" max="8" width="16" style="48" customWidth="1"/>
    <col min="9" max="9" width="45.5703125" style="48" customWidth="1"/>
    <col min="10" max="10" width="15" style="48" customWidth="1"/>
    <col min="11" max="11" width="16.5703125" style="48" customWidth="1"/>
    <col min="12" max="14" width="12.28515625" style="48" customWidth="1"/>
    <col min="15" max="15" width="14.42578125" style="48" bestFit="1" customWidth="1"/>
    <col min="16" max="19" width="11.42578125" style="48"/>
    <col min="20" max="20" width="12" style="48" bestFit="1" customWidth="1"/>
    <col min="21" max="24" width="11.42578125" style="48"/>
    <col min="25" max="25" width="17" style="48" customWidth="1"/>
    <col min="26" max="27" width="11.42578125" style="48"/>
    <col min="28" max="28" width="14.7109375" style="48" customWidth="1"/>
    <col min="29" max="29" width="18.140625" style="48" customWidth="1"/>
    <col min="30" max="30" width="18.140625" style="72" customWidth="1"/>
    <col min="31" max="31" width="11.42578125" style="48"/>
    <col min="32" max="33" width="13.5703125" style="48" bestFit="1" customWidth="1"/>
    <col min="34" max="34" width="11.42578125" style="48"/>
    <col min="35" max="35" width="13.5703125" style="48" bestFit="1" customWidth="1"/>
    <col min="36" max="16384" width="11.42578125" style="48"/>
  </cols>
  <sheetData>
    <row r="1" spans="1:35" ht="51" x14ac:dyDescent="0.25">
      <c r="A1" s="49" t="s">
        <v>61</v>
      </c>
      <c r="B1" s="50" t="s">
        <v>62</v>
      </c>
      <c r="C1" s="49" t="s">
        <v>63</v>
      </c>
      <c r="D1" s="49" t="s">
        <v>64</v>
      </c>
      <c r="E1" s="49" t="s">
        <v>65</v>
      </c>
      <c r="F1" s="49" t="s">
        <v>66</v>
      </c>
      <c r="G1" s="49" t="s">
        <v>67</v>
      </c>
      <c r="H1" s="49" t="s">
        <v>68</v>
      </c>
      <c r="I1" s="51" t="s">
        <v>69</v>
      </c>
      <c r="J1" s="81" t="s">
        <v>100</v>
      </c>
      <c r="K1" s="81" t="s">
        <v>109</v>
      </c>
      <c r="L1" s="49" t="s">
        <v>70</v>
      </c>
      <c r="M1" s="49" t="s">
        <v>71</v>
      </c>
      <c r="N1" s="49" t="s">
        <v>95</v>
      </c>
      <c r="O1" s="49" t="s">
        <v>108</v>
      </c>
      <c r="P1" s="49" t="s">
        <v>72</v>
      </c>
      <c r="Q1" s="49" t="s">
        <v>73</v>
      </c>
      <c r="R1" s="49" t="s">
        <v>74</v>
      </c>
      <c r="S1" s="49" t="s">
        <v>75</v>
      </c>
      <c r="T1" s="49" t="s">
        <v>76</v>
      </c>
      <c r="U1" s="49" t="s">
        <v>77</v>
      </c>
      <c r="V1" s="49" t="s">
        <v>78</v>
      </c>
      <c r="W1" s="49" t="s">
        <v>79</v>
      </c>
      <c r="X1" s="49" t="s">
        <v>80</v>
      </c>
      <c r="Y1" s="49" t="s">
        <v>81</v>
      </c>
      <c r="Z1" s="49" t="s">
        <v>82</v>
      </c>
      <c r="AA1" s="49" t="s">
        <v>83</v>
      </c>
      <c r="AB1" s="52" t="s">
        <v>98</v>
      </c>
      <c r="AC1" s="53" t="s">
        <v>99</v>
      </c>
      <c r="AD1" s="53" t="s">
        <v>96</v>
      </c>
      <c r="AF1" s="70" t="s">
        <v>87</v>
      </c>
      <c r="AG1" s="70" t="s">
        <v>88</v>
      </c>
      <c r="AH1" s="70" t="s">
        <v>101</v>
      </c>
      <c r="AI1" s="71" t="s">
        <v>89</v>
      </c>
    </row>
    <row r="2" spans="1:35" ht="61.5" customHeight="1" x14ac:dyDescent="0.25">
      <c r="A2" s="76" t="s">
        <v>52</v>
      </c>
      <c r="B2" s="54" t="s">
        <v>40</v>
      </c>
      <c r="C2" s="77" t="s">
        <v>44</v>
      </c>
      <c r="D2" s="78" t="s">
        <v>45</v>
      </c>
      <c r="E2" s="56" t="s">
        <v>42</v>
      </c>
      <c r="F2" s="55" t="s">
        <v>53</v>
      </c>
      <c r="G2" s="56" t="s">
        <v>41</v>
      </c>
      <c r="H2" s="56" t="s">
        <v>91</v>
      </c>
      <c r="I2" s="79" t="s">
        <v>114</v>
      </c>
      <c r="J2" s="106">
        <v>1695747</v>
      </c>
      <c r="K2" s="57">
        <v>516654</v>
      </c>
      <c r="L2" s="58" t="s">
        <v>110</v>
      </c>
      <c r="M2" s="58">
        <v>157</v>
      </c>
      <c r="N2" s="56" t="s">
        <v>111</v>
      </c>
      <c r="O2" s="74">
        <f>K2/$J$2</f>
        <v>0.30467634617664074</v>
      </c>
      <c r="P2" s="59">
        <v>0</v>
      </c>
      <c r="Q2" s="60">
        <v>34259</v>
      </c>
      <c r="R2" s="60">
        <v>0</v>
      </c>
      <c r="S2" s="60"/>
      <c r="T2" s="60"/>
      <c r="U2" s="60"/>
      <c r="V2" s="60"/>
      <c r="W2" s="60"/>
      <c r="X2" s="60"/>
      <c r="Y2" s="60"/>
      <c r="Z2" s="60"/>
      <c r="AA2" s="60"/>
      <c r="AB2" s="61">
        <f>SUM(P2:AA2)</f>
        <v>34259</v>
      </c>
      <c r="AC2" s="60">
        <f>K2-AB2</f>
        <v>482395</v>
      </c>
      <c r="AD2" s="73">
        <f>AB2/K2</f>
        <v>6.6309367584495627E-2</v>
      </c>
      <c r="AF2" s="62">
        <v>1662248</v>
      </c>
      <c r="AG2" s="62"/>
      <c r="AH2" s="62"/>
      <c r="AI2" s="63">
        <f>K2+AF2+AG2+AH2</f>
        <v>2178902</v>
      </c>
    </row>
    <row r="3" spans="1:35" ht="74.25" customHeight="1" x14ac:dyDescent="0.25">
      <c r="A3" s="76" t="s">
        <v>52</v>
      </c>
      <c r="B3" s="54" t="s">
        <v>40</v>
      </c>
      <c r="C3" s="77" t="s">
        <v>46</v>
      </c>
      <c r="D3" s="78" t="s">
        <v>47</v>
      </c>
      <c r="E3" s="56" t="s">
        <v>50</v>
      </c>
      <c r="F3" s="55" t="s">
        <v>55</v>
      </c>
      <c r="G3" s="56" t="s">
        <v>41</v>
      </c>
      <c r="H3" s="56" t="s">
        <v>90</v>
      </c>
      <c r="I3" s="79" t="s">
        <v>113</v>
      </c>
      <c r="J3" s="107"/>
      <c r="K3" s="57">
        <v>314181</v>
      </c>
      <c r="L3" s="58" t="s">
        <v>110</v>
      </c>
      <c r="M3" s="58">
        <v>157</v>
      </c>
      <c r="N3" s="56" t="s">
        <v>111</v>
      </c>
      <c r="O3" s="74">
        <f t="shared" ref="O3:O6" si="0">K3/$J$2</f>
        <v>0.18527586957252468</v>
      </c>
      <c r="P3" s="59">
        <v>0</v>
      </c>
      <c r="Q3" s="60">
        <v>0</v>
      </c>
      <c r="R3" s="60">
        <v>0</v>
      </c>
      <c r="S3" s="60"/>
      <c r="T3" s="60"/>
      <c r="U3" s="60"/>
      <c r="V3" s="60"/>
      <c r="W3" s="60"/>
      <c r="X3" s="60"/>
      <c r="Y3" s="60"/>
      <c r="Z3" s="60"/>
      <c r="AA3" s="60"/>
      <c r="AB3" s="61">
        <f t="shared" ref="AB3:AB5" si="1">SUM(P3:AA3)</f>
        <v>0</v>
      </c>
      <c r="AC3" s="60">
        <f t="shared" ref="AC3:AC6" si="2">K3-AB3</f>
        <v>314181</v>
      </c>
      <c r="AD3" s="73">
        <f t="shared" ref="AD3:AD6" si="3">AB3/K3</f>
        <v>0</v>
      </c>
      <c r="AF3" s="62">
        <v>155752</v>
      </c>
      <c r="AG3" s="62"/>
      <c r="AH3" s="62"/>
      <c r="AI3" s="63">
        <f t="shared" ref="AI3:AI6" si="4">K3+AF3+AG3+AH3</f>
        <v>469933</v>
      </c>
    </row>
    <row r="4" spans="1:35" ht="51" x14ac:dyDescent="0.25">
      <c r="A4" s="76" t="s">
        <v>52</v>
      </c>
      <c r="B4" s="54" t="s">
        <v>40</v>
      </c>
      <c r="C4" s="77" t="s">
        <v>48</v>
      </c>
      <c r="D4" s="78" t="s">
        <v>49</v>
      </c>
      <c r="E4" s="56" t="s">
        <v>51</v>
      </c>
      <c r="F4" s="55" t="s">
        <v>54</v>
      </c>
      <c r="G4" s="56" t="s">
        <v>41</v>
      </c>
      <c r="H4" s="56" t="s">
        <v>92</v>
      </c>
      <c r="I4" s="79" t="s">
        <v>106</v>
      </c>
      <c r="J4" s="107"/>
      <c r="K4" s="57">
        <v>123654</v>
      </c>
      <c r="L4" s="58" t="s">
        <v>110</v>
      </c>
      <c r="M4" s="58">
        <v>157</v>
      </c>
      <c r="N4" s="56" t="s">
        <v>111</v>
      </c>
      <c r="O4" s="74">
        <f t="shared" si="0"/>
        <v>7.2920075931138306E-2</v>
      </c>
      <c r="P4" s="59">
        <v>0</v>
      </c>
      <c r="Q4" s="60">
        <v>0</v>
      </c>
      <c r="R4" s="60">
        <v>0</v>
      </c>
      <c r="S4" s="60"/>
      <c r="T4" s="60"/>
      <c r="U4" s="60"/>
      <c r="V4" s="60"/>
      <c r="W4" s="60"/>
      <c r="X4" s="60"/>
      <c r="Y4" s="60"/>
      <c r="Z4" s="60"/>
      <c r="AA4" s="60"/>
      <c r="AB4" s="61">
        <f t="shared" si="1"/>
        <v>0</v>
      </c>
      <c r="AC4" s="60">
        <f t="shared" si="2"/>
        <v>123654</v>
      </c>
      <c r="AD4" s="73">
        <f t="shared" si="3"/>
        <v>0</v>
      </c>
      <c r="AF4" s="62"/>
      <c r="AG4" s="62"/>
      <c r="AH4" s="62"/>
      <c r="AI4" s="63">
        <f t="shared" si="4"/>
        <v>123654</v>
      </c>
    </row>
    <row r="5" spans="1:35" ht="76.5" x14ac:dyDescent="0.25">
      <c r="A5" s="76" t="s">
        <v>52</v>
      </c>
      <c r="B5" s="54" t="s">
        <v>40</v>
      </c>
      <c r="C5" s="77" t="s">
        <v>57</v>
      </c>
      <c r="D5" s="78" t="s">
        <v>84</v>
      </c>
      <c r="E5" s="56" t="s">
        <v>58</v>
      </c>
      <c r="F5" s="55" t="s">
        <v>85</v>
      </c>
      <c r="G5" s="56" t="s">
        <v>56</v>
      </c>
      <c r="H5" s="56" t="s">
        <v>93</v>
      </c>
      <c r="I5" s="79" t="s">
        <v>115</v>
      </c>
      <c r="J5" s="107"/>
      <c r="K5" s="57">
        <v>516655</v>
      </c>
      <c r="L5" s="58" t="s">
        <v>110</v>
      </c>
      <c r="M5" s="58">
        <v>157</v>
      </c>
      <c r="N5" s="56" t="s">
        <v>111</v>
      </c>
      <c r="O5" s="74">
        <f t="shared" si="0"/>
        <v>0.30467693588725203</v>
      </c>
      <c r="P5" s="59">
        <v>0</v>
      </c>
      <c r="Q5" s="60">
        <v>0</v>
      </c>
      <c r="R5" s="60">
        <v>0</v>
      </c>
      <c r="S5" s="60"/>
      <c r="T5" s="60"/>
      <c r="U5" s="60"/>
      <c r="V5" s="60"/>
      <c r="W5" s="60"/>
      <c r="X5" s="60"/>
      <c r="Y5" s="60"/>
      <c r="Z5" s="60"/>
      <c r="AA5" s="60"/>
      <c r="AB5" s="61">
        <f t="shared" si="1"/>
        <v>0</v>
      </c>
      <c r="AC5" s="60">
        <f t="shared" si="2"/>
        <v>516655</v>
      </c>
      <c r="AD5" s="73">
        <f t="shared" si="3"/>
        <v>0</v>
      </c>
      <c r="AF5" s="62">
        <v>6059037</v>
      </c>
      <c r="AG5" s="62">
        <v>2919811</v>
      </c>
      <c r="AH5" s="62"/>
      <c r="AI5" s="63">
        <f t="shared" si="4"/>
        <v>9495503</v>
      </c>
    </row>
    <row r="6" spans="1:35" ht="63.75" x14ac:dyDescent="0.25">
      <c r="A6" s="76" t="s">
        <v>52</v>
      </c>
      <c r="B6" s="54" t="s">
        <v>40</v>
      </c>
      <c r="C6" s="77" t="s">
        <v>60</v>
      </c>
      <c r="D6" s="78" t="s">
        <v>86</v>
      </c>
      <c r="E6" s="56" t="s">
        <v>97</v>
      </c>
      <c r="F6" s="55" t="s">
        <v>59</v>
      </c>
      <c r="G6" s="56" t="s">
        <v>56</v>
      </c>
      <c r="H6" s="56" t="s">
        <v>94</v>
      </c>
      <c r="I6" s="79" t="s">
        <v>116</v>
      </c>
      <c r="J6" s="108"/>
      <c r="K6" s="75">
        <v>224603</v>
      </c>
      <c r="L6" s="58" t="s">
        <v>110</v>
      </c>
      <c r="M6" s="58">
        <v>157</v>
      </c>
      <c r="N6" s="56" t="s">
        <v>111</v>
      </c>
      <c r="O6" s="74">
        <f t="shared" si="0"/>
        <v>0.13245077243244421</v>
      </c>
      <c r="P6" s="59">
        <v>0</v>
      </c>
      <c r="Q6" s="60">
        <v>0</v>
      </c>
      <c r="R6" s="60">
        <v>0</v>
      </c>
      <c r="S6" s="60"/>
      <c r="T6" s="60"/>
      <c r="U6" s="60"/>
      <c r="V6" s="60"/>
      <c r="W6" s="60"/>
      <c r="X6" s="60"/>
      <c r="Y6" s="60"/>
      <c r="Z6" s="60"/>
      <c r="AA6" s="60"/>
      <c r="AB6" s="61">
        <f t="shared" ref="AB6" si="5">SUM(P6:AA6)</f>
        <v>0</v>
      </c>
      <c r="AC6" s="60">
        <f t="shared" si="2"/>
        <v>224603</v>
      </c>
      <c r="AD6" s="73">
        <f t="shared" si="3"/>
        <v>0</v>
      </c>
      <c r="AF6" s="62"/>
      <c r="AG6" s="62"/>
      <c r="AH6" s="62"/>
      <c r="AI6" s="63">
        <f t="shared" si="4"/>
        <v>224603</v>
      </c>
    </row>
    <row r="7" spans="1:35" x14ac:dyDescent="0.25">
      <c r="A7" s="109"/>
      <c r="B7" s="109"/>
      <c r="C7" s="109"/>
      <c r="D7" s="109"/>
      <c r="E7" s="64"/>
      <c r="F7" s="64"/>
      <c r="G7" s="64"/>
      <c r="H7" s="64"/>
      <c r="I7" s="65"/>
      <c r="J7" s="80">
        <f>SUM(J2)</f>
        <v>1695747</v>
      </c>
      <c r="K7" s="80">
        <f>SUM(K2:K6)</f>
        <v>1695747</v>
      </c>
      <c r="L7" s="58"/>
      <c r="M7" s="58"/>
      <c r="N7" s="58"/>
      <c r="O7" s="67">
        <f>SUM(O2:O6)</f>
        <v>1</v>
      </c>
      <c r="P7" s="66">
        <f>SUM(P2:P6)</f>
        <v>0</v>
      </c>
      <c r="Q7" s="66">
        <f t="shared" ref="Q7:X7" si="6">SUM(Q2:Q6)</f>
        <v>34259</v>
      </c>
      <c r="R7" s="66">
        <f t="shared" si="6"/>
        <v>0</v>
      </c>
      <c r="S7" s="66">
        <f t="shared" si="6"/>
        <v>0</v>
      </c>
      <c r="T7" s="66">
        <f t="shared" si="6"/>
        <v>0</v>
      </c>
      <c r="U7" s="66">
        <f t="shared" si="6"/>
        <v>0</v>
      </c>
      <c r="V7" s="66">
        <f t="shared" si="6"/>
        <v>0</v>
      </c>
      <c r="W7" s="66">
        <f t="shared" si="6"/>
        <v>0</v>
      </c>
      <c r="X7" s="66">
        <f t="shared" si="6"/>
        <v>0</v>
      </c>
      <c r="Y7" s="66">
        <f>SUM(Y2:Y6)</f>
        <v>0</v>
      </c>
      <c r="Z7" s="66">
        <f>SUM(Z2:Z6)</f>
        <v>0</v>
      </c>
      <c r="AA7" s="66">
        <f>SUM(AA2:AA6)</f>
        <v>0</v>
      </c>
      <c r="AB7" s="68">
        <f>SUM(AB2:AB6)</f>
        <v>34259</v>
      </c>
      <c r="AC7" s="66"/>
      <c r="AD7" s="66"/>
      <c r="AF7" s="69">
        <f>SUM(AF2:AF5)</f>
        <v>7877037</v>
      </c>
      <c r="AG7" s="69">
        <f>SUM(AG2:AG5)</f>
        <v>2919811</v>
      </c>
      <c r="AH7" s="69">
        <f>SUM(AH2:AH5)</f>
        <v>0</v>
      </c>
      <c r="AI7" s="69">
        <f>SUM(AI2:AI5)</f>
        <v>12267992</v>
      </c>
    </row>
    <row r="9" spans="1:35" ht="38.25" x14ac:dyDescent="0.25">
      <c r="D9" s="84" t="s">
        <v>112</v>
      </c>
    </row>
    <row r="10" spans="1:35" ht="51" x14ac:dyDescent="0.25">
      <c r="D10" s="84" t="s">
        <v>107</v>
      </c>
    </row>
  </sheetData>
  <mergeCells count="2">
    <mergeCell ref="J2:J6"/>
    <mergeCell ref="A7:D7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Informe FET  2021</vt:lpstr>
      <vt:lpstr>Informe ST31 No FET 2021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Patricio Bustos Martinez</cp:lastModifiedBy>
  <dcterms:created xsi:type="dcterms:W3CDTF">2021-02-18T20:05:13Z</dcterms:created>
  <dcterms:modified xsi:type="dcterms:W3CDTF">2022-04-21T13:30:49Z</dcterms:modified>
</cp:coreProperties>
</file>