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ÑO 2022\SUB 31 AÑO 2022\EJECUCIÓN SUBT 31 AÑO 2022\MARZO\"/>
    </mc:Choice>
  </mc:AlternateContent>
  <xr:revisionPtr revIDLastSave="0" documentId="13_ncr:1_{628F792A-741F-4D19-9F79-4D6AEF1C809D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Informe FET 2022" sheetId="2" r:id="rId1"/>
    <sheet name="EjecuciónST31 No FET " sheetId="3" r:id="rId2"/>
  </sheets>
  <externalReferences>
    <externalReference r:id="rId3"/>
  </externalReferences>
  <definedNames>
    <definedName name="_xlnm._FilterDatabase" localSheetId="1" hidden="1">'EjecuciónST31 No FET '!$AQ$13:$BE$39</definedName>
    <definedName name="_xlnm._FilterDatabase" localSheetId="0" hidden="1">'Informe FET 2022'!$A$14:$BF$33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34" i="3" l="1"/>
  <c r="S35" i="3"/>
  <c r="S37" i="3"/>
  <c r="S38" i="3"/>
  <c r="R34" i="3"/>
  <c r="Q33" i="2"/>
  <c r="BB37" i="3" l="1"/>
  <c r="AM37" i="3"/>
  <c r="AI37" i="3"/>
  <c r="BB35" i="3"/>
  <c r="AM35" i="3"/>
  <c r="AI35" i="3"/>
  <c r="BB34" i="3"/>
  <c r="AI34" i="3"/>
  <c r="AK34" i="3" l="1"/>
  <c r="AM34" i="3" s="1"/>
  <c r="AJ34" i="3"/>
  <c r="AS39" i="3"/>
  <c r="AS16" i="2" l="1"/>
  <c r="AS17" i="2"/>
  <c r="AS18" i="2"/>
  <c r="AS19" i="2"/>
  <c r="AS20" i="2"/>
  <c r="AS21" i="2"/>
  <c r="AS22" i="2"/>
  <c r="AS23" i="2"/>
  <c r="AS24" i="2"/>
  <c r="AS25" i="2"/>
  <c r="AS26" i="2"/>
  <c r="AS27" i="2"/>
  <c r="AS28" i="2"/>
  <c r="AS29" i="2"/>
  <c r="AS30" i="2"/>
  <c r="AS31" i="2"/>
  <c r="AS32" i="2"/>
  <c r="AS15" i="2"/>
  <c r="AR16" i="2"/>
  <c r="AR17" i="2"/>
  <c r="AR18" i="2"/>
  <c r="AR19" i="2"/>
  <c r="AR20" i="2"/>
  <c r="AR21" i="2"/>
  <c r="AR22" i="2"/>
  <c r="AR23" i="2"/>
  <c r="AR24" i="2"/>
  <c r="AR25" i="2"/>
  <c r="AR26" i="2"/>
  <c r="AR27" i="2"/>
  <c r="AR28" i="2"/>
  <c r="AR29" i="2"/>
  <c r="AR30" i="2"/>
  <c r="AR31" i="2"/>
  <c r="AR32" i="2"/>
  <c r="AR15" i="2"/>
  <c r="AL32" i="2"/>
  <c r="AL31" i="2"/>
  <c r="AL30" i="2"/>
  <c r="AO24" i="2"/>
  <c r="AO15" i="2"/>
  <c r="AO25" i="2"/>
  <c r="AO32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AQ38" i="3"/>
  <c r="AR38" i="3" l="1"/>
  <c r="BC38" i="3" s="1"/>
  <c r="BE38" i="3" s="1"/>
  <c r="Q39" i="3"/>
  <c r="S15" i="3"/>
  <c r="S16" i="3"/>
  <c r="S17" i="3"/>
  <c r="R17" i="3" s="1"/>
  <c r="S18" i="3"/>
  <c r="S19" i="3"/>
  <c r="S20" i="3"/>
  <c r="S21" i="3"/>
  <c r="S22" i="3"/>
  <c r="R22" i="3" s="1"/>
  <c r="S23" i="3"/>
  <c r="S24" i="3"/>
  <c r="R24" i="3" s="1"/>
  <c r="S25" i="3"/>
  <c r="R25" i="3" s="1"/>
  <c r="S26" i="3"/>
  <c r="R26" i="3" s="1"/>
  <c r="S27" i="3"/>
  <c r="R27" i="3" s="1"/>
  <c r="S28" i="3"/>
  <c r="R28" i="3" s="1"/>
  <c r="S29" i="3"/>
  <c r="S30" i="3"/>
  <c r="S31" i="3"/>
  <c r="R31" i="3" s="1"/>
  <c r="S32" i="3"/>
  <c r="R32" i="3" s="1"/>
  <c r="S33" i="3"/>
  <c r="R33" i="3" s="1"/>
  <c r="S36" i="3"/>
  <c r="R36" i="3" s="1"/>
  <c r="R38" i="3"/>
  <c r="S31" i="2"/>
  <c r="R31" i="2" s="1"/>
  <c r="S32" i="2"/>
  <c r="R32" i="2" s="1"/>
  <c r="S30" i="2"/>
  <c r="R30" i="2" s="1"/>
  <c r="S29" i="2"/>
  <c r="R29" i="2" s="1"/>
  <c r="AN33" i="2"/>
  <c r="AO16" i="2"/>
  <c r="AO17" i="2"/>
  <c r="AO18" i="2"/>
  <c r="AO19" i="2"/>
  <c r="AO20" i="2"/>
  <c r="AO21" i="2"/>
  <c r="AO22" i="2"/>
  <c r="AO23" i="2"/>
  <c r="AO26" i="2"/>
  <c r="AO27" i="2"/>
  <c r="AO28" i="2"/>
  <c r="AO29" i="2"/>
  <c r="AO30" i="2"/>
  <c r="AO31" i="2"/>
  <c r="BD39" i="3"/>
  <c r="BB39" i="3"/>
  <c r="BA39" i="3"/>
  <c r="AZ39" i="3"/>
  <c r="AY39" i="3"/>
  <c r="AX39" i="3"/>
  <c r="AW39" i="3"/>
  <c r="AV39" i="3"/>
  <c r="AU39" i="3"/>
  <c r="AT39" i="3"/>
  <c r="AM39" i="3"/>
  <c r="AL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P39" i="3"/>
  <c r="M39" i="3"/>
  <c r="L39" i="3"/>
  <c r="AN36" i="3"/>
  <c r="AI36" i="3"/>
  <c r="AN33" i="3"/>
  <c r="AI33" i="3"/>
  <c r="AN32" i="3"/>
  <c r="AI32" i="3"/>
  <c r="AN31" i="3"/>
  <c r="AI31" i="3"/>
  <c r="AJ31" i="3" s="1"/>
  <c r="AN30" i="3"/>
  <c r="AI30" i="3"/>
  <c r="AN29" i="3"/>
  <c r="AI29" i="3"/>
  <c r="R29" i="3"/>
  <c r="AN28" i="3"/>
  <c r="AI28" i="3"/>
  <c r="AN27" i="3"/>
  <c r="AI27" i="3"/>
  <c r="AN26" i="3"/>
  <c r="AI26" i="3"/>
  <c r="AN25" i="3"/>
  <c r="AI25" i="3"/>
  <c r="AN24" i="3"/>
  <c r="AI24" i="3"/>
  <c r="AN23" i="3"/>
  <c r="AI23" i="3"/>
  <c r="R23" i="3"/>
  <c r="AN22" i="3"/>
  <c r="AI22" i="3"/>
  <c r="AN21" i="3"/>
  <c r="AI21" i="3"/>
  <c r="AN20" i="3"/>
  <c r="AI20" i="3"/>
  <c r="AJ20" i="3" s="1"/>
  <c r="R20" i="3"/>
  <c r="AN19" i="3"/>
  <c r="AI19" i="3"/>
  <c r="R19" i="3"/>
  <c r="AN18" i="3"/>
  <c r="AI18" i="3"/>
  <c r="R18" i="3"/>
  <c r="AN17" i="3"/>
  <c r="AI17" i="3"/>
  <c r="AN16" i="3"/>
  <c r="AI16" i="3"/>
  <c r="AN15" i="3"/>
  <c r="AI15" i="3"/>
  <c r="AJ15" i="3" s="1"/>
  <c r="R15" i="3"/>
  <c r="BE14" i="3"/>
  <c r="AS33" i="2"/>
  <c r="AT33" i="2"/>
  <c r="AU33" i="2"/>
  <c r="AV33" i="2"/>
  <c r="AW33" i="2"/>
  <c r="AX33" i="2"/>
  <c r="AY33" i="2"/>
  <c r="AZ33" i="2"/>
  <c r="BA33" i="2"/>
  <c r="BB33" i="2"/>
  <c r="BC33" i="2"/>
  <c r="BE33" i="2"/>
  <c r="AR33" i="2"/>
  <c r="AM33" i="2"/>
  <c r="S16" i="2"/>
  <c r="R16" i="2" s="1"/>
  <c r="S17" i="2"/>
  <c r="R17" i="2" s="1"/>
  <c r="S18" i="2"/>
  <c r="R18" i="2" s="1"/>
  <c r="S19" i="2"/>
  <c r="S20" i="2"/>
  <c r="R20" i="2" s="1"/>
  <c r="S21" i="2"/>
  <c r="R21" i="2" s="1"/>
  <c r="S22" i="2"/>
  <c r="R22" i="2" s="1"/>
  <c r="S23" i="2"/>
  <c r="R23" i="2" s="1"/>
  <c r="S24" i="2"/>
  <c r="R24" i="2" s="1"/>
  <c r="S25" i="2"/>
  <c r="R25" i="2" s="1"/>
  <c r="S26" i="2"/>
  <c r="R26" i="2" s="1"/>
  <c r="S27" i="2"/>
  <c r="R27" i="2" s="1"/>
  <c r="S28" i="2"/>
  <c r="R28" i="2" s="1"/>
  <c r="S15" i="2"/>
  <c r="P33" i="2"/>
  <c r="X33" i="2"/>
  <c r="Y33" i="2"/>
  <c r="Z33" i="2"/>
  <c r="AA33" i="2"/>
  <c r="AB33" i="2"/>
  <c r="AC33" i="2"/>
  <c r="AD33" i="2"/>
  <c r="AE33" i="2"/>
  <c r="AF33" i="2"/>
  <c r="AG33" i="2"/>
  <c r="AH33" i="2"/>
  <c r="AI16" i="2"/>
  <c r="AJ16" i="2" s="1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J32" i="2" s="1"/>
  <c r="AI15" i="2"/>
  <c r="BD16" i="2"/>
  <c r="BF16" i="2" s="1"/>
  <c r="BD17" i="2"/>
  <c r="BF17" i="2" s="1"/>
  <c r="BD18" i="2"/>
  <c r="BF18" i="2" s="1"/>
  <c r="BD19" i="2"/>
  <c r="BF19" i="2" s="1"/>
  <c r="BD20" i="2"/>
  <c r="BF20" i="2" s="1"/>
  <c r="BD21" i="2"/>
  <c r="BF21" i="2" s="1"/>
  <c r="BD22" i="2"/>
  <c r="BF22" i="2" s="1"/>
  <c r="BD23" i="2"/>
  <c r="BF23" i="2" s="1"/>
  <c r="BD24" i="2"/>
  <c r="BF24" i="2" s="1"/>
  <c r="BD25" i="2"/>
  <c r="BF25" i="2" s="1"/>
  <c r="BD26" i="2"/>
  <c r="BF26" i="2" s="1"/>
  <c r="BD27" i="2"/>
  <c r="BF27" i="2" s="1"/>
  <c r="BD28" i="2"/>
  <c r="BF28" i="2" s="1"/>
  <c r="BD29" i="2"/>
  <c r="BF29" i="2" s="1"/>
  <c r="BD30" i="2"/>
  <c r="BF30" i="2" s="1"/>
  <c r="BD31" i="2"/>
  <c r="BF31" i="2" s="1"/>
  <c r="BD32" i="2"/>
  <c r="BF32" i="2" s="1"/>
  <c r="BD15" i="2"/>
  <c r="BF15" i="2" s="1"/>
  <c r="M33" i="2"/>
  <c r="L33" i="2"/>
  <c r="AL33" i="2"/>
  <c r="BF14" i="2"/>
  <c r="W33" i="2"/>
  <c r="AJ18" i="2"/>
  <c r="AJ29" i="2"/>
  <c r="AJ30" i="3" l="1"/>
  <c r="AJ20" i="2"/>
  <c r="AJ22" i="2"/>
  <c r="AJ19" i="2"/>
  <c r="AJ23" i="2"/>
  <c r="AJ25" i="2"/>
  <c r="AI39" i="3"/>
  <c r="R30" i="3"/>
  <c r="AJ21" i="3"/>
  <c r="AJ36" i="3"/>
  <c r="AJ16" i="3"/>
  <c r="AJ22" i="3"/>
  <c r="AJ28" i="3"/>
  <c r="AN39" i="3"/>
  <c r="S39" i="3"/>
  <c r="R39" i="3" s="1"/>
  <c r="AJ24" i="3"/>
  <c r="AJ27" i="3"/>
  <c r="AJ23" i="3"/>
  <c r="AJ26" i="3"/>
  <c r="AJ29" i="3"/>
  <c r="AJ17" i="3"/>
  <c r="AJ18" i="3"/>
  <c r="AJ33" i="3"/>
  <c r="AJ19" i="3"/>
  <c r="R21" i="3"/>
  <c r="AJ25" i="3"/>
  <c r="AJ32" i="3"/>
  <c r="AJ31" i="2"/>
  <c r="AJ17" i="2"/>
  <c r="AJ26" i="2"/>
  <c r="R19" i="2"/>
  <c r="AJ28" i="2"/>
  <c r="AO33" i="2"/>
  <c r="AI33" i="2"/>
  <c r="S33" i="2"/>
  <c r="R33" i="2" s="1"/>
  <c r="AJ30" i="2"/>
  <c r="R16" i="3"/>
  <c r="BD33" i="2"/>
  <c r="BF33" i="2" s="1"/>
  <c r="R15" i="2"/>
  <c r="AJ27" i="2"/>
  <c r="AJ21" i="2"/>
  <c r="AJ24" i="2"/>
  <c r="AJ15" i="2"/>
  <c r="AJ39" i="3" l="1"/>
  <c r="AJ33" i="2"/>
  <c r="AQ31" i="3" l="1"/>
  <c r="AQ36" i="3"/>
  <c r="G17" i="2"/>
  <c r="G24" i="2"/>
  <c r="G25" i="2"/>
  <c r="AR31" i="3"/>
  <c r="AR36" i="3"/>
  <c r="AR26" i="3"/>
  <c r="AR33" i="3"/>
  <c r="AQ32" i="3"/>
  <c r="AQ30" i="3"/>
  <c r="G29" i="2"/>
  <c r="BC36" i="3" l="1"/>
  <c r="BE36" i="3" s="1"/>
  <c r="BE35" i="3"/>
  <c r="BE34" i="3"/>
  <c r="BC31" i="3"/>
  <c r="BE31" i="3" s="1"/>
  <c r="G32" i="2"/>
  <c r="G28" i="2"/>
  <c r="G16" i="2"/>
  <c r="AQ19" i="3"/>
  <c r="G20" i="2"/>
  <c r="AR19" i="3"/>
  <c r="G26" i="2"/>
  <c r="G21" i="2"/>
  <c r="AQ33" i="3"/>
  <c r="BC33" i="3" s="1"/>
  <c r="BE33" i="3" s="1"/>
  <c r="AR32" i="3"/>
  <c r="BC32" i="3" s="1"/>
  <c r="BE32" i="3" s="1"/>
  <c r="AR30" i="3"/>
  <c r="BC30" i="3" s="1"/>
  <c r="BE30" i="3" s="1"/>
  <c r="G15" i="2"/>
  <c r="G18" i="2"/>
  <c r="G22" i="2"/>
  <c r="G27" i="2"/>
  <c r="G23" i="2"/>
  <c r="G19" i="2"/>
  <c r="AR28" i="3"/>
  <c r="AR23" i="3"/>
  <c r="G31" i="2"/>
  <c r="AQ26" i="3"/>
  <c r="BC26" i="3" s="1"/>
  <c r="BE26" i="3" s="1"/>
  <c r="AQ18" i="3"/>
  <c r="AR18" i="3"/>
  <c r="AR29" i="3"/>
  <c r="AR25" i="3"/>
  <c r="AQ20" i="3"/>
  <c r="AQ29" i="3"/>
  <c r="AR16" i="3"/>
  <c r="AQ22" i="3"/>
  <c r="G30" i="2"/>
  <c r="AR22" i="3"/>
  <c r="AR20" i="3"/>
  <c r="AQ16" i="3"/>
  <c r="AQ15" i="3"/>
  <c r="AQ24" i="3"/>
  <c r="AR15" i="3"/>
  <c r="AR24" i="3"/>
  <c r="AR27" i="3"/>
  <c r="AQ25" i="3"/>
  <c r="BC25" i="3" s="1"/>
  <c r="BE25" i="3" s="1"/>
  <c r="AQ21" i="3"/>
  <c r="AQ28" i="3"/>
  <c r="AR17" i="3"/>
  <c r="AQ27" i="3"/>
  <c r="AR21" i="3"/>
  <c r="AQ23" i="3"/>
  <c r="AQ17" i="3"/>
  <c r="BC17" i="3" l="1"/>
  <c r="BE17" i="3" s="1"/>
  <c r="BC23" i="3"/>
  <c r="BE23" i="3" s="1"/>
  <c r="BC28" i="3"/>
  <c r="BE28" i="3" s="1"/>
  <c r="BC27" i="3"/>
  <c r="BE27" i="3" s="1"/>
  <c r="BC22" i="3"/>
  <c r="BE22" i="3" s="1"/>
  <c r="BC24" i="3"/>
  <c r="BE24" i="3" s="1"/>
  <c r="BC29" i="3"/>
  <c r="BE29" i="3" s="1"/>
  <c r="AQ39" i="3"/>
  <c r="BC15" i="3"/>
  <c r="BC16" i="3"/>
  <c r="BE16" i="3" s="1"/>
  <c r="BC18" i="3"/>
  <c r="BE18" i="3" s="1"/>
  <c r="BC21" i="3"/>
  <c r="BE21" i="3" s="1"/>
  <c r="AR39" i="3"/>
  <c r="BC20" i="3"/>
  <c r="BE20" i="3" s="1"/>
  <c r="BC19" i="3"/>
  <c r="BE19" i="3" s="1"/>
  <c r="BE15" i="3" l="1"/>
  <c r="BC39" i="3"/>
  <c r="BE39" i="3" s="1"/>
</calcChain>
</file>

<file path=xl/sharedStrings.xml><?xml version="1.0" encoding="utf-8"?>
<sst xmlns="http://schemas.openxmlformats.org/spreadsheetml/2006/main" count="466" uniqueCount="206">
  <si>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</si>
  <si>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</si>
  <si>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</si>
  <si>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</si>
  <si>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</si>
  <si>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</si>
  <si>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</si>
  <si>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</si>
  <si>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</si>
  <si>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</si>
  <si>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</si>
  <si>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</si>
  <si>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</si>
  <si>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</si>
  <si>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</si>
  <si>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</si>
  <si>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</si>
  <si>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</si>
  <si>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</si>
  <si>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</si>
  <si>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</si>
  <si>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</si>
  <si>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</si>
  <si>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</si>
  <si>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</si>
  <si>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</si>
  <si>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</si>
  <si>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</si>
  <si>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Servicio</t>
  </si>
  <si>
    <t>Fecha</t>
  </si>
  <si>
    <t>Adjudicación , Convenio, etc total 2021-2022 M$</t>
  </si>
  <si>
    <t>N° de Decreto; res , Convenio, ETC</t>
  </si>
  <si>
    <t>Tipo Documento (Decreto, Resolución, Otros)</t>
  </si>
  <si>
    <t>Carabineros de Chile</t>
  </si>
  <si>
    <t>31.02</t>
  </si>
  <si>
    <t>ST-Item</t>
  </si>
  <si>
    <t>El arrastre  sólo FET, no financiamiento mixto</t>
  </si>
  <si>
    <t xml:space="preserve"> Ejecución  Valores en M$</t>
  </si>
  <si>
    <t>Estado de Avance de Construcción  (%)</t>
  </si>
  <si>
    <t>Total  ejecución obra</t>
  </si>
  <si>
    <t>% Por Ejecutar</t>
  </si>
  <si>
    <t>Total identificado 2022 M$</t>
  </si>
  <si>
    <t>Ley Inicial 2022</t>
  </si>
  <si>
    <t>Ley Vigente 2022</t>
  </si>
  <si>
    <t>Adjudicación , Convenio, etc año 20212M$</t>
  </si>
  <si>
    <t>Ejecución Acumulada 2022</t>
  </si>
  <si>
    <t>Ejecución Programada 2022</t>
  </si>
  <si>
    <t>Identificado mes Enero  2022 M$</t>
  </si>
  <si>
    <t>30088281-0</t>
  </si>
  <si>
    <t>REPOSICIÓN 4° COMISARIA QUILLOTA, PLAN CUADRANTE COMUNA QUILLOTA</t>
  </si>
  <si>
    <t>40012995-0</t>
  </si>
  <si>
    <t>REPOSICIÓN SUBCOMISARÍA LONGAVÍ, COMUNA LONGAVÍ</t>
  </si>
  <si>
    <t>30161474-0</t>
  </si>
  <si>
    <t>CONSTRUCCIÓN COMISARÍA CERRILLOS Y JEFATURA ZONAL OESTE, CERRILLOS</t>
  </si>
  <si>
    <t>40017793-0</t>
  </si>
  <si>
    <t>REPOSICIÓN TENENCIA LAS CRUCES, COMUNA EL TABO</t>
  </si>
  <si>
    <t>30085906-0</t>
  </si>
  <si>
    <t>CONSTRUCCIÓN EDIFICIO ESPECIALIDADES DE ARICA</t>
  </si>
  <si>
    <t>40023087-0</t>
  </si>
  <si>
    <t>CONSTRUCCIÓN COMISARÍA SECTOR LA FARFANA, COMUNA MAIPÚ</t>
  </si>
  <si>
    <t>30483664-0</t>
  </si>
  <si>
    <t>REPOSICIÓN SUBCOMISARÍA SAN LUIS, COMUNA PEÑALOLÉN</t>
  </si>
  <si>
    <t>30465843-0</t>
  </si>
  <si>
    <t>REPOSICIÓN SUBCOMISARÍA LAJA, IMPLEMENTACIÓN PCSP 2013, COMUNA DE LAJA</t>
  </si>
  <si>
    <t>30191772-0</t>
  </si>
  <si>
    <t>REPOSICIÓN SUBCOMISARÍA LOS VILOS, LOS VILOS</t>
  </si>
  <si>
    <t>30345674-0</t>
  </si>
  <si>
    <t>REPOSICIÓN CON RELOCALIZACIÓN DEL RETÉN ALEMANIA (MC)</t>
  </si>
  <si>
    <t>30083903-0</t>
  </si>
  <si>
    <t>REPOSICIÓN RETÉN ROZAS BUGUEÑO, VALLENAR</t>
  </si>
  <si>
    <t>40018139-0</t>
  </si>
  <si>
    <t>REPOSICIÓN SUBCOMISARÍA EL QUISCO, COMUNA EL QUISCO</t>
  </si>
  <si>
    <t>40020335-0</t>
  </si>
  <si>
    <t>REPOSICIÓN RETÉN DE CARABINEROS LOS LIRIOS, REQUINOA</t>
  </si>
  <si>
    <t>40020379-0</t>
  </si>
  <si>
    <t>REPOSICIÓN 2° COMISARÍA PUERTO MONTT</t>
  </si>
  <si>
    <t>30104584-0</t>
  </si>
  <si>
    <t>REPOSICIÓN 4° COMISARÍA CURANILAHUE, BAJO IMPLEMENTACIÓN</t>
  </si>
  <si>
    <t>DECRETO</t>
  </si>
  <si>
    <t>30093205-0</t>
  </si>
  <si>
    <t>CONSTRUCCIÓN EDIFICIO DIRECCIÓN GENERAL DE CARABINEROS DE CHILE</t>
  </si>
  <si>
    <t>30133278-0</t>
  </si>
  <si>
    <t>REPOSICIÓN RETÉN DE CARABINEROS ANTIHUALA, COMUNA DE LOS ÁLAMOS</t>
  </si>
  <si>
    <t>30371977-0</t>
  </si>
  <si>
    <t>REPOSICIÓN ESCUELA DE FORMACIÓN DE CARABINEROS, GRUPO CONCEPCIÓN</t>
  </si>
  <si>
    <t>30415525-0</t>
  </si>
  <si>
    <t>AMPLIACION ESCUELA FORMACIÓN DE CARABINEROS, GRUPO OVALLE</t>
  </si>
  <si>
    <t>40022141-0</t>
  </si>
  <si>
    <t>AMPLIACION HABITABILIDAD COMPLEJO DE CARABINEROS PAILAHUEQUE</t>
  </si>
  <si>
    <t>30397526-0</t>
  </si>
  <si>
    <t>CONSTRUCCION CENTRO DE ENTRENAMIENTO EN OPERACIONES POLICIALES VIÑA DEL MAR</t>
  </si>
  <si>
    <t>30469945-0</t>
  </si>
  <si>
    <t>CONSTRUCCION COMISARIA PROVIDENCIA SUR, PROVIDENCIA</t>
  </si>
  <si>
    <t>40001390-0</t>
  </si>
  <si>
    <t>NORMALIZACION RETÉN DE CARABINEROS LAGO CASTOR (F),COMUNA COYHAIQUE</t>
  </si>
  <si>
    <t>40001332-0</t>
  </si>
  <si>
    <t>NORMALIZACION TENENCIA CARABINEROS COYHAIQUE ALTO (F), COMUNA DE COYHAIQUE</t>
  </si>
  <si>
    <t>40018228-0</t>
  </si>
  <si>
    <t>REPOSICION 2ª COMISARÍA DE CARABINEROS ANTOFAGASTA, COMUNA DE ANTOFAGASTA</t>
  </si>
  <si>
    <t>30104682-0</t>
  </si>
  <si>
    <t>REPOSICION 4ª COMISARÍA CAUQUENES COMO IMPLEMENTACIÓN DEL PCSP</t>
  </si>
  <si>
    <t>30483469-0</t>
  </si>
  <si>
    <t>REPOSICION 5ª COMISARÍA QUIRIHUE, COMUNA DE QUIRIHUE</t>
  </si>
  <si>
    <t>30087400-0</t>
  </si>
  <si>
    <t>REPOSICION CON RELOCALIZACIÓN 2ª COMISARÍA CORONEL, COMUNA CORONEL</t>
  </si>
  <si>
    <t>30104779-0</t>
  </si>
  <si>
    <t>REPOSICION CON RELOCALIZACION TENENCIA EL MANZANO SISMO 2010</t>
  </si>
  <si>
    <t>30104659-0</t>
  </si>
  <si>
    <t>REPOSICION DE LA 3ª COMISARIA LIMACHE COMO IMPLEMENTACION DEL PCSP</t>
  </si>
  <si>
    <t>30104953-0</t>
  </si>
  <si>
    <t>REPOSICION DE LA PREFECTURA ACONCAGUA Y LA 2ª COMISARIA SAN FELIPE</t>
  </si>
  <si>
    <t>30104173-0</t>
  </si>
  <si>
    <t>REPOSICION ESCUELA DE SUBOFICIALES S.O.M FABRICIANO GONZÁLEZ URZÚA</t>
  </si>
  <si>
    <t>30412728-0</t>
  </si>
  <si>
    <t>REPOSICION PARCIAL ESC.FORMACIÓN CARABINEROS, GRUPO VIÑA DEL MAR</t>
  </si>
  <si>
    <t>40015349-0</t>
  </si>
  <si>
    <t>REPOSICION SUBCOMISARIA DE CARABINEROS GENERAL OSCAR CRISTI GALLO</t>
  </si>
  <si>
    <t>30470986-0</t>
  </si>
  <si>
    <t>REPOSICION SUBCOMISARÍA LLAYLLAY, COMUNA DE LLAYLLAY</t>
  </si>
  <si>
    <t>30100262-0</t>
  </si>
  <si>
    <t>REPOSICION SUBCOMISARIA PLAYA BLANCA, COMUNA DE ANTOFAGASTA</t>
  </si>
  <si>
    <t>30470906-0</t>
  </si>
  <si>
    <t>REPOSICION TENENCIA DE CARABINEROS MALLOCO, COMUNA PEÑAFLOR</t>
  </si>
  <si>
    <t>40021081-0</t>
  </si>
  <si>
    <t>CONSERVACION CONJUNTO HABITACIONAL DE CARABINEROS "ANIBAL PINTO II", ANTOFAGASTA</t>
  </si>
  <si>
    <t>40021166-0</t>
  </si>
  <si>
    <t>CONSERVACION CONJUNTO HABITACIONAL DE CARABINEROS "LA FAENA II", PEÑALOLEN</t>
  </si>
  <si>
    <t>40016532-0</t>
  </si>
  <si>
    <t>CONSTRUCCIÓN RETÉN DE CARABINEROS LAS ÁNIMAS, COMUNA DE VALDIVIA</t>
  </si>
  <si>
    <t>40021082-0</t>
  </si>
  <si>
    <t>CONSERVACIÓN CONJUNTO HABITACIONAL CARABINEROS DE CHILE JOSÉ CARTES DIAZ, CONCEPCIÓN</t>
  </si>
  <si>
    <t>COQUIMBO</t>
  </si>
  <si>
    <t>ARAUCANIA</t>
  </si>
  <si>
    <t>VALPARAÍSO</t>
  </si>
  <si>
    <t>METROPOLITANA</t>
  </si>
  <si>
    <t>AYSÉN</t>
  </si>
  <si>
    <t>ANTOFAGASTA</t>
  </si>
  <si>
    <t>MAULE</t>
  </si>
  <si>
    <t>BIO BIO</t>
  </si>
  <si>
    <t>LIB. BDO. O'HIGGINS</t>
  </si>
  <si>
    <t>LOS RÍOS</t>
  </si>
  <si>
    <t>PEÑALOLEN</t>
  </si>
  <si>
    <t>VALDIVIA</t>
  </si>
  <si>
    <t>CONCEPCIÓN</t>
  </si>
  <si>
    <t>A</t>
  </si>
  <si>
    <t>Identificado mes Febrero  2022 M$</t>
  </si>
  <si>
    <t>Identificado mes Febrero 2022 M$</t>
  </si>
  <si>
    <t>REPOSICIÓN CON RELOCALIZACIÓN TENENCIA OLLAGUE (F)</t>
  </si>
  <si>
    <t>OVALLE</t>
  </si>
  <si>
    <t>PROVIDENCIA</t>
  </si>
  <si>
    <t>COYHAIQUE</t>
  </si>
  <si>
    <t>QUIRIHUE</t>
  </si>
  <si>
    <t>CORONEL</t>
  </si>
  <si>
    <t>ERCILLA</t>
  </si>
  <si>
    <t>VIÑA DEL MAR</t>
  </si>
  <si>
    <t>CAUQUENES</t>
  </si>
  <si>
    <t>LA CABRAS</t>
  </si>
  <si>
    <t>LIMAVHE</t>
  </si>
  <si>
    <t>SAN FELIPE</t>
  </si>
  <si>
    <t>MACUL</t>
  </si>
  <si>
    <t>LLAY LLAY</t>
  </si>
  <si>
    <t>PEÑAFLOR</t>
  </si>
  <si>
    <t>OLLAGUE</t>
  </si>
  <si>
    <t>EN LICITACIÓN OBRAS CIVILES, FECHA DE CIERRE LIC. 29.07.2022, FECHA DE ADJUDICACIÓN SEGÚN LIC. 30.11.2022.</t>
  </si>
  <si>
    <t>EN EJECUCIÓN DE OBRAS CIVILES</t>
  </si>
  <si>
    <t>TÉRMINO ANTICIPADO DE CONTRATO, SEGÚN OF. 186 DE FECHA 18.02.2022 DE LA DIRECCIÓN DE ARQUITECTURA (DA) M.O.P R.M, CONFORME A TOMA DE RAZÓN DE RESOLUCIÓN 01, DE FECHA 04.01.2022  M.O.P R.M.</t>
  </si>
  <si>
    <t xml:space="preserve">EN ESPERA DE CRONOGRAMA DE LICITACION DE OBRAS CIVILES POR PARTE DEL M.O.P
</t>
  </si>
  <si>
    <t>EN PROTOCOLIZACIÓN  DE LA RESOLUCIÓN DE ADJUDICACIÓN Y ENTREGA DE BOLETA DE GARANTIA.</t>
  </si>
  <si>
    <t>A LA ESPERA DE LICITACIÓN DEL PROYECTO (MARZO 2022)</t>
  </si>
  <si>
    <t>EN ESPERA DE LICITACIÓN DEL PROYECTO  Y FECHA A CONFIRMAR  DEL M.O.P BÍO BÍO</t>
  </si>
  <si>
    <t>EN LICITACIÓN DE OO.CC  ID LICITACIÓN 821-7-LR22</t>
  </si>
  <si>
    <t>EN EJECUCCIÓN DE OBRAS CIVILES</t>
  </si>
  <si>
    <t>LICITACIÓN DE DISEÑO DECLARADA DESIERTA EN PORCESO DE NUEVA LICITACIÓN</t>
  </si>
  <si>
    <t>EN ESPERA DE LICITACIÓN DEL PROYECTO POR PARTE DEL M.O.P BIO BIO</t>
  </si>
  <si>
    <t>EN ESPERA DE LICITACIÓN DE MECANICA DE SUELO POR PARTE DEL DEPTO L1</t>
  </si>
  <si>
    <t>EN LICITACIÓN DE DISEÑO (ID 827-18-O121) EN ESTADO CERRADA</t>
  </si>
  <si>
    <t>EN EJCUCIÓN DE OBRAS CIVILES</t>
  </si>
  <si>
    <t>EN EJECUCIÓN DE MECANICA DE SUELO</t>
  </si>
  <si>
    <t>EN EJECUCIÓN DE MECANICA DE SULEO</t>
  </si>
  <si>
    <t>EN EJECUCIÓN OBRAS CIVILES</t>
  </si>
  <si>
    <t>FINALIZADA SUS OBRAS CIVILES. EQUIPAMIENTO Y EQUIPOS  SE ENCUENTRAN EN PROCESO ADQUISICIÓN. EN RELACIÓN A LOS VEHÍCULOS FUERON RECEPCIONADOS.</t>
  </si>
  <si>
    <t>EN PROCESO DE TOMA DE RAZON DE LA C.G.R. DE LA LICITACIÓN OBRAS CIVILES</t>
  </si>
  <si>
    <t>EN ESPERA MODIFICACIÓN DE CONVENIO MANDATO.</t>
  </si>
  <si>
    <t>EN EJECUCIÓN DE CONSULTORIAS DE DISEÑO.</t>
  </si>
  <si>
    <t>EN PROCESO DE ASIGNACIÓN DE RECURSOS PARA ADJUDICAR</t>
  </si>
  <si>
    <t>FINALIZADO Y ENTREGADO A USO, EN PROCESODE ADQUISICIÓN DE EQUIPOS</t>
  </si>
  <si>
    <t>EN PROCESO DE RECEPCIÓN DE OBRAS CIVILES.  EN PROCESO DE ADQUISICIÓN DE EQUIPOS Y EQUIPAMIENTO.</t>
  </si>
  <si>
    <t>FINALIZADA SUS OBRAS CIVILES. EN PROCESO DE ADQUISICIÓN DE EQUIPOS Y EQUIPAMIENTO.</t>
  </si>
  <si>
    <t>EN EJECUCIÓN OO.CC, EN PROCESODE ADQUISICIÓN DE EQUIPAMIENTO Y EQUIPOS</t>
  </si>
  <si>
    <t>FINALIZADA SUS OBRAS CIVILES. EQUIPAMIENTO Y EQUIPOS  SE ENCUENTRAN EN PROCESO ADQUISICIÓN. EN RELACIÓN A LOS VEHÍCULOS FUERON RECEPCIONADOS.,</t>
  </si>
  <si>
    <t>EN LICITACIÓN DE MEANICA DE SUELO</t>
  </si>
  <si>
    <t>EN LICITACIÓN DE OO.CC ID 822-13-LR21 EN ESTADO CERRADA</t>
  </si>
  <si>
    <t>OO.CC. EN PROCESO DE SOLICITUD DE RECURSOS PARA ACTUALIZAR  NORMATIVA ELECTRICA</t>
  </si>
  <si>
    <t>EN PROCESO DE TÉRMINO ANTICIPADO DE CONTRATO POR PARTE DEL M.O.P.  CONFORME A PROBLEMAS FINANCIEROS DE LA EMPRESA CONTRATISTA. EN PROCESO DE ADQUISICIÓN DE EQUIPAMIENTO Y EQUIPOS.</t>
  </si>
  <si>
    <t>EN ESPERA  DE ASIGNACIÓN PRESUPUESTARIA PARA DAR INICIO A LA TRAMITACIÓN ADMINISTRATIVA.</t>
  </si>
  <si>
    <t xml:space="preserve">EN PROCESO DE TERMINO ANTICIPADO DE CONTRATO
</t>
  </si>
  <si>
    <t>II REGION</t>
  </si>
  <si>
    <t>ARRASTRE</t>
  </si>
  <si>
    <t>DIRECCION DE BIENESTAR</t>
  </si>
  <si>
    <t>LICITACION ADJUDICADA  ID 539119-46-LR21, POR SOCIEDAD CONSTRUCTORA HABINOR LTDA, RUT: 76.975.680-9, ACTUALMENTE ESTA EN REVISION MUNICIPAL PARA OBTENCION DE PERMISO DE EDIFICACION, INGRESADA EL 09.02.22 A LA DIRECCION DE OBRAS MUNICIPAL DE ANTOFAGASTA</t>
  </si>
  <si>
    <t>RM METROPOLITANA</t>
  </si>
  <si>
    <t>LICITACION ADJUDICADA ID 539119-42-LQ21 , POR CONSTRUCTORA PETROHUE SPA, RUT:76.825.287-4, ACTUALMENTE ESTA EN REVISION MUNICIPAL PARA OBTENCION DE PERMISO DE EDIFICACION, INGRESADA EL 02.02.22 A LA DIRECCION DE OBRAS MUNICIPAL DE PEÑALOLEN</t>
  </si>
  <si>
    <t>VIII REGION</t>
  </si>
  <si>
    <t>QUEDA EN 02 INSTANCIAS DESIERTA LA LICITACION, POR LO CUAL MEDIANTE OFICIO N°61 DE FECHA 24.03.2022 SE SOLICITA LA IDENTIFICACIÓN PROY. INVERSIÓN SUBT 31 DE LA DIFINCAR A LA SUBSECRETARIA DEL INTERIOR, Y ACTUALMENTE ESTA EN REVISION POR LA DIPRES</t>
  </si>
  <si>
    <t>-</t>
  </si>
  <si>
    <t>IDENTIFICACION Y EJECUCIÓN AL MES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</si>
</sst>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* #,##0.00_ ;_ &quot;$&quot;* \-#,##0.00_ ;_ &quot;$&quot;* &quot;-&quot;??_ ;_ @_ "/>
    <numFmt numFmtId="164" formatCode="_-* #,##0.00_-;\-* #,##0.00_-;_-* &quot;-&quot;??_-;_-@_-"/>
    <numFmt numFmtId="165" formatCode="_-* #,##0_-;\-* #,##0_-;_-* &quot;-&quot;??_-;_-@_-"/>
    <numFmt numFmtId="166" formatCode="&quot;$&quot;#,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  <font>
      <sz val="8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0" fillId="0" borderId="0"/>
    <xf numFmtId="164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2" fillId="0" borderId="2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3" fontId="5" fillId="0" borderId="2" xfId="0" applyNumberFormat="1" applyFont="1" applyFill="1" applyBorder="1" applyAlignment="1">
      <alignment vertical="center" wrapText="1"/>
    </xf>
    <xf numFmtId="3" fontId="2" fillId="0" borderId="0" xfId="0" applyNumberFormat="1" applyFont="1" applyFill="1" applyAlignment="1">
      <alignment vertical="center" wrapText="1"/>
    </xf>
    <xf numFmtId="3" fontId="6" fillId="0" borderId="2" xfId="0" applyNumberFormat="1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right" vertical="center" wrapText="1"/>
    </xf>
    <xf numFmtId="9" fontId="3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vertical="center" wrapText="1"/>
    </xf>
    <xf numFmtId="9" fontId="3" fillId="0" borderId="2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vertical="center"/>
    </xf>
    <xf numFmtId="165" fontId="2" fillId="0" borderId="2" xfId="2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/>
    </xf>
    <xf numFmtId="3" fontId="6" fillId="0" borderId="2" xfId="0" applyNumberFormat="1" applyFont="1" applyFill="1" applyBorder="1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66" fontId="2" fillId="0" borderId="2" xfId="3" applyNumberFormat="1" applyFont="1" applyFill="1" applyBorder="1" applyAlignment="1">
      <alignment horizontal="center" vertical="center" wrapText="1" readingOrder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vertical="center" wrapText="1"/>
    </xf>
    <xf numFmtId="3" fontId="3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9" fontId="2" fillId="0" borderId="2" xfId="0" applyNumberFormat="1" applyFont="1" applyBorder="1" applyAlignment="1">
      <alignment vertical="center" wrapText="1"/>
    </xf>
    <xf numFmtId="9" fontId="3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3" fontId="2" fillId="0" borderId="2" xfId="0" quotePrefix="1" applyNumberFormat="1" applyFont="1" applyBorder="1" applyAlignment="1">
      <alignment horizontal="center" vertical="center" wrapText="1"/>
    </xf>
    <xf numFmtId="9" fontId="2" fillId="0" borderId="2" xfId="0" quotePrefix="1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7" xfId="0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left" vertical="center" wrapText="1"/>
    </xf>
  </cellXfs>
  <cellStyles count="4">
    <cellStyle name="Millares" xfId="2" builtinId="3"/>
    <cellStyle name="Moneda" xfId="3" builtinId="4"/>
    <cellStyle name="Normal" xfId="0" builtinId="0"/>
    <cellStyle name="Normal 10 2 2" xfId="1" xr:uid="{00000000-0005-0000-0000-000002000000}"/>
  </cellStyles>
  <dxfs count="16">
    <dxf>
      <font>
        <b/>
        <i val="0"/>
      </font>
      <fill>
        <patternFill>
          <bgColor theme="2"/>
        </patternFill>
      </fill>
    </dxf>
    <dxf>
      <font>
        <color rgb="FF9C6500"/>
      </font>
      <fill>
        <patternFill>
          <bgColor rgb="FFFFEB9C"/>
        </patternFill>
      </fill>
    </dxf>
    <dxf>
      <font>
        <b/>
        <i val="0"/>
      </font>
      <fill>
        <patternFill patternType="solid">
          <fgColor theme="6" tint="0.79998168889431442"/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CARPETA%20DE%20TRABAJO%202022/PROYECTOS%20DE%20INFRAESTRUCTURA%20SUBTITULO%2031/DILOCAR%202022/PROYECTOS%20SUBTITULO%2031_%202022%20FEBRER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BASE DE DATOS SAP"/>
      <sheetName val="PRY FINALIZADOS NO INAUGARADOS"/>
      <sheetName val="EJECUCION POR PROYECTOS"/>
      <sheetName val="L1"/>
      <sheetName val="L.2."/>
      <sheetName val="L3"/>
      <sheetName val="L 7"/>
      <sheetName val="RESUMEN MENSUAL DE EJECUCIÓN F"/>
      <sheetName val="RESUMEN"/>
      <sheetName val="resumen de estados"/>
      <sheetName val="Datos"/>
      <sheetName val="CCH FET"/>
      <sheetName val="CCH INV"/>
      <sheetName val="Hoja2"/>
      <sheetName val="ARTICULADO 14,18 ASIGNACIÓN"/>
      <sheetName val="ART.14.18 ESTADO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">
          <cell r="G6" t="str">
            <v>VALPARAÍSO</v>
          </cell>
          <cell r="H6" t="str">
            <v>QUILLOTA</v>
          </cell>
          <cell r="AT6">
            <v>0</v>
          </cell>
          <cell r="AU6">
            <v>0</v>
          </cell>
        </row>
        <row r="7">
          <cell r="G7" t="str">
            <v>MAULE</v>
          </cell>
          <cell r="H7" t="str">
            <v>LONGAVÍ</v>
          </cell>
          <cell r="AT7">
            <v>0</v>
          </cell>
          <cell r="AU7">
            <v>0</v>
          </cell>
        </row>
        <row r="8">
          <cell r="G8" t="str">
            <v>METROPOLITANA</v>
          </cell>
          <cell r="H8" t="str">
            <v>CERRILLOS</v>
          </cell>
          <cell r="AT8">
            <v>0.03</v>
          </cell>
          <cell r="AU8">
            <v>0</v>
          </cell>
        </row>
        <row r="9">
          <cell r="G9" t="str">
            <v>VALPARAÍSO</v>
          </cell>
          <cell r="H9" t="str">
            <v>TABO</v>
          </cell>
          <cell r="AT9">
            <v>0</v>
          </cell>
          <cell r="AU9">
            <v>0</v>
          </cell>
        </row>
        <row r="10">
          <cell r="G10" t="str">
            <v>ARICA Y PARINACOTA</v>
          </cell>
          <cell r="H10" t="str">
            <v>ARICA</v>
          </cell>
          <cell r="AT10">
            <v>0</v>
          </cell>
          <cell r="AU10">
            <v>0</v>
          </cell>
        </row>
        <row r="11">
          <cell r="G11" t="str">
            <v>METROPOLITANA</v>
          </cell>
          <cell r="H11" t="str">
            <v>MAIPÚ</v>
          </cell>
          <cell r="AT11">
            <v>0</v>
          </cell>
          <cell r="AU11">
            <v>0</v>
          </cell>
        </row>
        <row r="12">
          <cell r="G12" t="str">
            <v>METROPOLITANA</v>
          </cell>
          <cell r="H12" t="str">
            <v>PEÑALOLEN</v>
          </cell>
          <cell r="AT12">
            <v>0</v>
          </cell>
          <cell r="AU12">
            <v>0</v>
          </cell>
        </row>
        <row r="13">
          <cell r="G13" t="str">
            <v>BíO BíO</v>
          </cell>
          <cell r="H13" t="str">
            <v>LAJA</v>
          </cell>
          <cell r="AT13">
            <v>0</v>
          </cell>
          <cell r="AU13">
            <v>0</v>
          </cell>
        </row>
        <row r="14">
          <cell r="G14" t="str">
            <v>COQUIMBO</v>
          </cell>
          <cell r="H14" t="str">
            <v>LOS VILOS</v>
          </cell>
          <cell r="AT14">
            <v>0</v>
          </cell>
          <cell r="AU14">
            <v>0</v>
          </cell>
        </row>
        <row r="15">
          <cell r="G15" t="str">
            <v>ANTOFAGASTA</v>
          </cell>
          <cell r="H15" t="str">
            <v>TALTAL</v>
          </cell>
          <cell r="AT15">
            <v>0.01</v>
          </cell>
          <cell r="AU15">
            <v>0.01</v>
          </cell>
        </row>
        <row r="16">
          <cell r="G16" t="str">
            <v>ATACAMA</v>
          </cell>
          <cell r="H16" t="str">
            <v>VALLENAR</v>
          </cell>
          <cell r="AT16">
            <v>0</v>
          </cell>
          <cell r="AU16">
            <v>0</v>
          </cell>
        </row>
        <row r="17">
          <cell r="G17" t="str">
            <v>VALPARAÍSO</v>
          </cell>
          <cell r="H17" t="str">
            <v>QUISCO</v>
          </cell>
          <cell r="AT17">
            <v>0</v>
          </cell>
          <cell r="AU17">
            <v>0</v>
          </cell>
        </row>
        <row r="18">
          <cell r="G18" t="str">
            <v>LIB. BDO. O'HIGGINS</v>
          </cell>
          <cell r="H18" t="str">
            <v>REQUINOA</v>
          </cell>
          <cell r="AT18">
            <v>0</v>
          </cell>
          <cell r="AU18">
            <v>0</v>
          </cell>
        </row>
        <row r="19">
          <cell r="G19" t="str">
            <v>LOS LAGOS</v>
          </cell>
          <cell r="H19" t="str">
            <v>PUERTO MONTT</v>
          </cell>
          <cell r="AT19">
            <v>0</v>
          </cell>
          <cell r="AU19">
            <v>0</v>
          </cell>
        </row>
        <row r="20">
          <cell r="G20" t="str">
            <v>BíO BíO</v>
          </cell>
          <cell r="H20" t="str">
            <v>CURANILAHUE</v>
          </cell>
          <cell r="AT20">
            <v>0.39</v>
          </cell>
          <cell r="AU20">
            <v>0.05</v>
          </cell>
        </row>
        <row r="21">
          <cell r="G21" t="str">
            <v>METROPOLITANA</v>
          </cell>
          <cell r="H21" t="str">
            <v>SANTIAGO</v>
          </cell>
          <cell r="AN21">
            <v>1267160</v>
          </cell>
          <cell r="AT21">
            <v>0.1</v>
          </cell>
          <cell r="AU21">
            <v>-0.02</v>
          </cell>
        </row>
        <row r="22">
          <cell r="G22" t="str">
            <v>BíO BíO</v>
          </cell>
          <cell r="H22" t="str">
            <v>LOS ALAMOS</v>
          </cell>
          <cell r="AN22">
            <v>26815</v>
          </cell>
          <cell r="AT22">
            <v>0.1</v>
          </cell>
          <cell r="AU22">
            <v>-0.02</v>
          </cell>
        </row>
        <row r="23">
          <cell r="G23" t="str">
            <v>BíO BíO</v>
          </cell>
          <cell r="H23" t="str">
            <v>CONCEPCIÓN</v>
          </cell>
          <cell r="AN23">
            <v>5775730</v>
          </cell>
          <cell r="AT23">
            <v>0.01</v>
          </cell>
          <cell r="AU23">
            <v>0</v>
          </cell>
        </row>
      </sheetData>
      <sheetData sheetId="13">
        <row r="6">
          <cell r="K6" t="str">
            <v>FINALIZADA SUS OBRAS CIVILES. EQUIPAMIENTO Y EQUIPOS  SE ENCUENTRAN EN PROCESO ADQUISICIÓN. EN RELACIÓN A LOS VEHÍCULOS FUERON RECEPCIONADOS.</v>
          </cell>
          <cell r="AT6">
            <v>1</v>
          </cell>
          <cell r="AU6">
            <v>0</v>
          </cell>
        </row>
        <row r="7">
          <cell r="AT7">
            <v>0</v>
          </cell>
          <cell r="AU7">
            <v>0</v>
          </cell>
        </row>
        <row r="8">
          <cell r="AT8">
            <v>0</v>
          </cell>
          <cell r="AU8">
            <v>0</v>
          </cell>
        </row>
        <row r="9">
          <cell r="AT9">
            <v>0.95</v>
          </cell>
          <cell r="AU9">
            <v>-0.05</v>
          </cell>
        </row>
        <row r="10">
          <cell r="AT10">
            <v>0</v>
          </cell>
          <cell r="AU10">
            <v>0</v>
          </cell>
        </row>
        <row r="11">
          <cell r="AT11">
            <v>0</v>
          </cell>
          <cell r="AU11">
            <v>0</v>
          </cell>
        </row>
        <row r="12">
          <cell r="AT12">
            <v>0</v>
          </cell>
          <cell r="AU12">
            <v>0</v>
          </cell>
        </row>
        <row r="13">
          <cell r="AT13">
            <v>1</v>
          </cell>
          <cell r="AU13">
            <v>0</v>
          </cell>
        </row>
        <row r="14">
          <cell r="AT14">
            <v>0.99</v>
          </cell>
          <cell r="AU14">
            <v>0.01</v>
          </cell>
        </row>
        <row r="15">
          <cell r="AT15">
            <v>1</v>
          </cell>
          <cell r="AU15">
            <v>0</v>
          </cell>
        </row>
        <row r="16">
          <cell r="AT16">
            <v>1</v>
          </cell>
          <cell r="AU16">
            <v>0</v>
          </cell>
        </row>
        <row r="17">
          <cell r="AT17">
            <v>1</v>
          </cell>
          <cell r="AU17">
            <v>0</v>
          </cell>
        </row>
        <row r="18">
          <cell r="AT18">
            <v>1</v>
          </cell>
          <cell r="AU18">
            <v>0</v>
          </cell>
        </row>
        <row r="19">
          <cell r="AT19">
            <v>0.98</v>
          </cell>
          <cell r="AU19">
            <v>-0.04</v>
          </cell>
        </row>
        <row r="20">
          <cell r="AT20">
            <v>1</v>
          </cell>
          <cell r="AU20">
            <v>0</v>
          </cell>
        </row>
        <row r="21">
          <cell r="AT21">
            <v>0</v>
          </cell>
          <cell r="AU21">
            <v>0</v>
          </cell>
        </row>
        <row r="22">
          <cell r="AT22">
            <v>0</v>
          </cell>
          <cell r="AU22">
            <v>0</v>
          </cell>
        </row>
        <row r="23">
          <cell r="AT23">
            <v>1</v>
          </cell>
          <cell r="AU23">
            <v>0</v>
          </cell>
        </row>
        <row r="24">
          <cell r="AT24">
            <v>0.85</v>
          </cell>
          <cell r="AU24">
            <v>0.02</v>
          </cell>
        </row>
        <row r="27">
          <cell r="AT27">
            <v>0</v>
          </cell>
          <cell r="AU27">
            <v>0</v>
          </cell>
        </row>
        <row r="29">
          <cell r="AT29">
            <v>0.53</v>
          </cell>
          <cell r="AU29">
            <v>0</v>
          </cell>
        </row>
      </sheetData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B1:BF36"/>
  <sheetViews>
    <sheetView showGridLines="0" topLeftCell="AD16" zoomScale="130" zoomScaleNormal="130" workbookViewId="0">
      <selection activeCell="T40" sqref="T40"/>
    </sheetView>
  </sheetViews>
  <sheetFormatPr baseColWidth="10" defaultColWidth="11.42578125" defaultRowHeight="11.25" x14ac:dyDescent="0.25"/>
  <cols>
    <col min="1" max="1" width="11.42578125" style="5"/>
    <col min="2" max="2" width="4.42578125" style="5" customWidth="1"/>
    <col min="3" max="3" width="9.7109375" style="5" customWidth="1"/>
    <col min="4" max="4" width="7.85546875" style="5" customWidth="1"/>
    <col min="5" max="5" width="12.7109375" style="5" customWidth="1"/>
    <col min="6" max="6" width="29.140625" style="5" customWidth="1"/>
    <col min="7" max="7" width="12" style="5" bestFit="1" customWidth="1"/>
    <col min="8" max="8" width="12.28515625" style="5" customWidth="1"/>
    <col min="9" max="9" width="9.7109375" style="5" customWidth="1"/>
    <col min="10" max="10" width="12" style="5" customWidth="1"/>
    <col min="11" max="11" width="39.28515625" style="5" customWidth="1"/>
    <col min="12" max="12" width="19.85546875" style="5" customWidth="1"/>
    <col min="13" max="13" width="19" style="5" customWidth="1"/>
    <col min="14" max="18" width="12.7109375" style="5" customWidth="1"/>
    <col min="19" max="19" width="12" style="5" bestFit="1" customWidth="1"/>
    <col min="20" max="22" width="12.7109375" style="5" customWidth="1"/>
    <col min="23" max="33" width="8.28515625" style="5" customWidth="1"/>
    <col min="34" max="36" width="11.42578125" style="5" customWidth="1"/>
    <col min="37" max="37" width="13.28515625" style="5" customWidth="1"/>
    <col min="38" max="56" width="11.42578125" style="5"/>
    <col min="57" max="58" width="12.7109375" style="5" customWidth="1"/>
    <col min="59" max="16384" width="11.42578125" style="5"/>
  </cols>
  <sheetData>
    <row r="1" spans="2:58" x14ac:dyDescent="0.25">
      <c r="B1" s="83"/>
      <c r="C1" s="83"/>
      <c r="D1" s="83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48"/>
    </row>
    <row r="2" spans="2:58" x14ac:dyDescent="0.25"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48"/>
    </row>
    <row r="3" spans="2:58" x14ac:dyDescent="0.25"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49"/>
    </row>
    <row r="4" spans="2:58" x14ac:dyDescent="0.25"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49"/>
    </row>
    <row r="5" spans="2:58" x14ac:dyDescent="0.25"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49"/>
    </row>
    <row r="6" spans="2:58" x14ac:dyDescent="0.25"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49"/>
    </row>
    <row r="7" spans="2:58" x14ac:dyDescent="0.25"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49"/>
    </row>
    <row r="8" spans="2:58" x14ac:dyDescent="0.25"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49"/>
    </row>
    <row r="9" spans="2:58" x14ac:dyDescent="0.25"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49"/>
    </row>
    <row r="10" spans="2:58" x14ac:dyDescent="0.25">
      <c r="E10" s="88" t="s">
        <v>205</v>
      </c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49"/>
      <c r="AL10" s="87" t="s">
        <v>36</v>
      </c>
      <c r="AM10" s="87"/>
      <c r="AN10" s="87"/>
      <c r="AO10" s="87"/>
      <c r="AP10" s="87"/>
      <c r="AQ10" s="87"/>
    </row>
    <row r="11" spans="2:58" x14ac:dyDescent="0.25">
      <c r="B11" s="7"/>
      <c r="C11" s="7"/>
      <c r="D11" s="7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L11" s="86" t="s">
        <v>26</v>
      </c>
      <c r="AM11" s="86"/>
      <c r="AN11" s="86"/>
      <c r="AO11" s="86"/>
      <c r="AP11" s="86"/>
      <c r="AQ11" s="52"/>
    </row>
    <row r="12" spans="2:58" x14ac:dyDescent="0.25">
      <c r="AR12" s="79" t="s">
        <v>38</v>
      </c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</row>
    <row r="13" spans="2:58" x14ac:dyDescent="0.25">
      <c r="C13" s="76"/>
      <c r="D13" s="76"/>
      <c r="K13" s="48"/>
      <c r="L13" s="48"/>
      <c r="M13" s="48"/>
      <c r="P13" s="76"/>
      <c r="Q13" s="76"/>
      <c r="R13" s="76"/>
      <c r="S13" s="2"/>
      <c r="T13" s="2"/>
      <c r="U13" s="2"/>
      <c r="V13" s="2"/>
      <c r="W13" s="79" t="s">
        <v>37</v>
      </c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48"/>
      <c r="AL13" s="80" t="s">
        <v>25</v>
      </c>
      <c r="AM13" s="81"/>
      <c r="AN13" s="81"/>
      <c r="AO13" s="82"/>
      <c r="AR13" s="72" t="s">
        <v>16</v>
      </c>
      <c r="AS13" s="72" t="s">
        <v>15</v>
      </c>
      <c r="AT13" s="72" t="s">
        <v>14</v>
      </c>
      <c r="AU13" s="72" t="s">
        <v>13</v>
      </c>
      <c r="AV13" s="72" t="s">
        <v>12</v>
      </c>
      <c r="AW13" s="72" t="s">
        <v>11</v>
      </c>
      <c r="AX13" s="72" t="s">
        <v>10</v>
      </c>
      <c r="AY13" s="72" t="s">
        <v>9</v>
      </c>
      <c r="AZ13" s="72" t="s">
        <v>8</v>
      </c>
      <c r="BA13" s="72" t="s">
        <v>7</v>
      </c>
      <c r="BB13" s="72" t="s">
        <v>6</v>
      </c>
      <c r="BC13" s="72" t="s">
        <v>5</v>
      </c>
      <c r="BD13" s="72" t="s">
        <v>39</v>
      </c>
      <c r="BE13" s="72" t="s">
        <v>46</v>
      </c>
      <c r="BF13" s="72" t="s">
        <v>40</v>
      </c>
    </row>
    <row r="14" spans="2:58" s="48" customFormat="1" ht="56.25" x14ac:dyDescent="0.25">
      <c r="B14" s="3" t="s">
        <v>24</v>
      </c>
      <c r="C14" s="3" t="s">
        <v>28</v>
      </c>
      <c r="D14" s="9" t="s">
        <v>35</v>
      </c>
      <c r="E14" s="3" t="s">
        <v>23</v>
      </c>
      <c r="F14" s="3" t="s">
        <v>22</v>
      </c>
      <c r="G14" s="9" t="s">
        <v>21</v>
      </c>
      <c r="H14" s="9" t="s">
        <v>20</v>
      </c>
      <c r="I14" s="9" t="s">
        <v>19</v>
      </c>
      <c r="J14" s="9" t="s">
        <v>18</v>
      </c>
      <c r="K14" s="9" t="s">
        <v>17</v>
      </c>
      <c r="L14" s="9" t="s">
        <v>30</v>
      </c>
      <c r="M14" s="9" t="s">
        <v>44</v>
      </c>
      <c r="N14" s="9" t="s">
        <v>42</v>
      </c>
      <c r="O14" s="9" t="s">
        <v>43</v>
      </c>
      <c r="P14" s="9" t="s">
        <v>47</v>
      </c>
      <c r="Q14" s="9" t="s">
        <v>145</v>
      </c>
      <c r="R14" s="9" t="s">
        <v>27</v>
      </c>
      <c r="S14" s="9" t="s">
        <v>41</v>
      </c>
      <c r="T14" s="9" t="s">
        <v>32</v>
      </c>
      <c r="U14" s="9" t="s">
        <v>31</v>
      </c>
      <c r="V14" s="9" t="s">
        <v>29</v>
      </c>
      <c r="W14" s="32" t="s">
        <v>16</v>
      </c>
      <c r="X14" s="9" t="s">
        <v>15</v>
      </c>
      <c r="Y14" s="9" t="s">
        <v>14</v>
      </c>
      <c r="Z14" s="9" t="s">
        <v>13</v>
      </c>
      <c r="AA14" s="9" t="s">
        <v>12</v>
      </c>
      <c r="AB14" s="9" t="s">
        <v>11</v>
      </c>
      <c r="AC14" s="9" t="s">
        <v>10</v>
      </c>
      <c r="AD14" s="9" t="s">
        <v>9</v>
      </c>
      <c r="AE14" s="9" t="s">
        <v>8</v>
      </c>
      <c r="AF14" s="9" t="s">
        <v>7</v>
      </c>
      <c r="AG14" s="9" t="s">
        <v>6</v>
      </c>
      <c r="AH14" s="9" t="s">
        <v>5</v>
      </c>
      <c r="AI14" s="9" t="s">
        <v>45</v>
      </c>
      <c r="AJ14" s="9" t="s">
        <v>4</v>
      </c>
      <c r="AK14" s="10"/>
      <c r="AL14" s="3">
        <v>2023</v>
      </c>
      <c r="AM14" s="3">
        <v>2024</v>
      </c>
      <c r="AN14" s="43">
        <v>2025</v>
      </c>
      <c r="AO14" s="4" t="s">
        <v>3</v>
      </c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>
        <f>BE14-BD14</f>
        <v>0</v>
      </c>
    </row>
    <row r="15" spans="2:58" s="6" customFormat="1" ht="33.75" x14ac:dyDescent="0.25">
      <c r="B15" s="31">
        <v>1</v>
      </c>
      <c r="C15" s="30" t="s">
        <v>33</v>
      </c>
      <c r="D15" s="31" t="s">
        <v>34</v>
      </c>
      <c r="E15" s="19" t="s">
        <v>48</v>
      </c>
      <c r="F15" s="26" t="s">
        <v>49</v>
      </c>
      <c r="G15" s="12" t="str">
        <f>'[1]CCH FET'!$G6</f>
        <v>VALPARAÍSO</v>
      </c>
      <c r="H15" s="12" t="str">
        <f>'[1]CCH FET'!$H6</f>
        <v>QUILLOTA</v>
      </c>
      <c r="I15" s="19" t="s">
        <v>144</v>
      </c>
      <c r="J15" s="12"/>
      <c r="K15" s="12" t="s">
        <v>163</v>
      </c>
      <c r="L15" s="12"/>
      <c r="M15" s="12"/>
      <c r="N15" s="14">
        <v>31195407</v>
      </c>
      <c r="O15" s="14">
        <v>31195407</v>
      </c>
      <c r="P15" s="38">
        <v>1931684</v>
      </c>
      <c r="Q15" s="38"/>
      <c r="R15" s="33">
        <f>+S15/O15</f>
        <v>6.1922064360307914E-2</v>
      </c>
      <c r="S15" s="14">
        <f>+P15</f>
        <v>1931684</v>
      </c>
      <c r="T15" s="19" t="s">
        <v>78</v>
      </c>
      <c r="U15" s="39">
        <v>67</v>
      </c>
      <c r="V15" s="40">
        <v>44586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35">
        <f>+SUM(W15:AH15)</f>
        <v>0</v>
      </c>
      <c r="AJ15" s="35">
        <f>+S15-AI15</f>
        <v>1931684</v>
      </c>
      <c r="AK15" s="22"/>
      <c r="AL15" s="44">
        <v>3199495</v>
      </c>
      <c r="AM15" s="44"/>
      <c r="AN15" s="44"/>
      <c r="AO15" s="37">
        <f>+AL15+AM15+AN15</f>
        <v>3199495</v>
      </c>
      <c r="AR15" s="11">
        <f>'[1]CCH FET'!$AT6</f>
        <v>0</v>
      </c>
      <c r="AS15" s="11">
        <f>'[1]CCH FET'!$AU6</f>
        <v>0</v>
      </c>
      <c r="AT15" s="11">
        <v>0</v>
      </c>
      <c r="AU15" s="11"/>
      <c r="AV15" s="11"/>
      <c r="AW15" s="11"/>
      <c r="AX15" s="11"/>
      <c r="AY15" s="11"/>
      <c r="AZ15" s="11"/>
      <c r="BA15" s="11"/>
      <c r="BB15" s="11"/>
      <c r="BC15" s="11"/>
      <c r="BD15" s="36">
        <f>+SUM(AR15:BC15)</f>
        <v>0</v>
      </c>
      <c r="BE15" s="11"/>
      <c r="BF15" s="36">
        <f>BE15-BD15</f>
        <v>0</v>
      </c>
    </row>
    <row r="16" spans="2:58" s="6" customFormat="1" ht="22.5" x14ac:dyDescent="0.25">
      <c r="B16" s="31">
        <v>2</v>
      </c>
      <c r="C16" s="30" t="s">
        <v>33</v>
      </c>
      <c r="D16" s="19" t="s">
        <v>34</v>
      </c>
      <c r="E16" s="19" t="s">
        <v>50</v>
      </c>
      <c r="F16" s="26" t="s">
        <v>51</v>
      </c>
      <c r="G16" s="12" t="str">
        <f>'[1]CCH FET'!$G7</f>
        <v>MAULE</v>
      </c>
      <c r="H16" s="12" t="str">
        <f>'[1]CCH FET'!$H7</f>
        <v>LONGAVÍ</v>
      </c>
      <c r="I16" s="19" t="s">
        <v>144</v>
      </c>
      <c r="J16" s="12"/>
      <c r="K16" s="12" t="s">
        <v>164</v>
      </c>
      <c r="L16" s="12"/>
      <c r="M16" s="12"/>
      <c r="N16" s="14">
        <v>31195407</v>
      </c>
      <c r="O16" s="14">
        <v>31195407</v>
      </c>
      <c r="P16" s="38">
        <v>2396470</v>
      </c>
      <c r="Q16" s="38"/>
      <c r="R16" s="33">
        <f t="shared" ref="R16:R32" si="0">+S16/O16</f>
        <v>7.68212448710799E-2</v>
      </c>
      <c r="S16" s="14">
        <f t="shared" ref="S16:S28" si="1">+P16</f>
        <v>2396470</v>
      </c>
      <c r="T16" s="19" t="s">
        <v>78</v>
      </c>
      <c r="U16" s="39">
        <v>67</v>
      </c>
      <c r="V16" s="40">
        <v>44586</v>
      </c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35">
        <f t="shared" ref="AI16:AI32" si="2">+SUM(W16:AH16)</f>
        <v>0</v>
      </c>
      <c r="AJ16" s="35">
        <f t="shared" ref="AJ16:AJ32" si="3">+S16-AI16</f>
        <v>2396470</v>
      </c>
      <c r="AK16" s="22"/>
      <c r="AL16" s="44">
        <v>338179</v>
      </c>
      <c r="AM16" s="44"/>
      <c r="AN16" s="44"/>
      <c r="AO16" s="37">
        <f t="shared" ref="AO16:AO31" si="4">+AL16+AM16+AN16</f>
        <v>338179</v>
      </c>
      <c r="AR16" s="11">
        <f>'[1]CCH FET'!$AT7</f>
        <v>0</v>
      </c>
      <c r="AS16" s="11">
        <f>'[1]CCH FET'!$AU7</f>
        <v>0</v>
      </c>
      <c r="AT16" s="11">
        <v>0.01</v>
      </c>
      <c r="AU16" s="11"/>
      <c r="AV16" s="11"/>
      <c r="AW16" s="11"/>
      <c r="AX16" s="11"/>
      <c r="AY16" s="11"/>
      <c r="AZ16" s="11"/>
      <c r="BA16" s="11"/>
      <c r="BB16" s="11"/>
      <c r="BC16" s="11"/>
      <c r="BD16" s="36">
        <f t="shared" ref="BD16:BD32" si="5">+SUM(AR16:BC16)</f>
        <v>0.01</v>
      </c>
      <c r="BE16" s="11"/>
      <c r="BF16" s="36">
        <f t="shared" ref="BF16:BF33" si="6">BE16-BD16</f>
        <v>-0.01</v>
      </c>
    </row>
    <row r="17" spans="2:58" s="6" customFormat="1" ht="45" x14ac:dyDescent="0.25">
      <c r="B17" s="31">
        <v>3</v>
      </c>
      <c r="C17" s="30" t="s">
        <v>33</v>
      </c>
      <c r="D17" s="19" t="s">
        <v>34</v>
      </c>
      <c r="E17" s="19" t="s">
        <v>52</v>
      </c>
      <c r="F17" s="26" t="s">
        <v>53</v>
      </c>
      <c r="G17" s="12" t="str">
        <f>'[1]CCH FET'!$G8</f>
        <v>METROPOLITANA</v>
      </c>
      <c r="H17" s="12" t="str">
        <f>'[1]CCH FET'!$H8</f>
        <v>CERRILLOS</v>
      </c>
      <c r="I17" s="19" t="s">
        <v>144</v>
      </c>
      <c r="J17" s="12"/>
      <c r="K17" s="12" t="s">
        <v>165</v>
      </c>
      <c r="L17" s="12"/>
      <c r="M17" s="12"/>
      <c r="N17" s="14">
        <v>31195407</v>
      </c>
      <c r="O17" s="14">
        <v>31195407</v>
      </c>
      <c r="P17" s="38">
        <v>70002</v>
      </c>
      <c r="Q17" s="38"/>
      <c r="R17" s="33">
        <f t="shared" si="0"/>
        <v>2.2439841865182267E-3</v>
      </c>
      <c r="S17" s="14">
        <f t="shared" si="1"/>
        <v>70002</v>
      </c>
      <c r="T17" s="19" t="s">
        <v>78</v>
      </c>
      <c r="U17" s="39">
        <v>67</v>
      </c>
      <c r="V17" s="40">
        <v>44586</v>
      </c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35">
        <f t="shared" si="2"/>
        <v>0</v>
      </c>
      <c r="AJ17" s="35">
        <f t="shared" si="3"/>
        <v>70002</v>
      </c>
      <c r="AK17" s="22"/>
      <c r="AL17" s="44">
        <v>3079400</v>
      </c>
      <c r="AM17" s="44">
        <v>2528660</v>
      </c>
      <c r="AN17" s="44">
        <v>2546983</v>
      </c>
      <c r="AO17" s="37">
        <f t="shared" si="4"/>
        <v>8155043</v>
      </c>
      <c r="AR17" s="11">
        <f>'[1]CCH FET'!$AT8</f>
        <v>0.03</v>
      </c>
      <c r="AS17" s="11">
        <f>'[1]CCH FET'!$AU8</f>
        <v>0</v>
      </c>
      <c r="AT17" s="11">
        <v>0</v>
      </c>
      <c r="AU17" s="11"/>
      <c r="AV17" s="11"/>
      <c r="AW17" s="11"/>
      <c r="AX17" s="11"/>
      <c r="AY17" s="11"/>
      <c r="AZ17" s="11"/>
      <c r="BA17" s="11"/>
      <c r="BB17" s="11"/>
      <c r="BC17" s="11"/>
      <c r="BD17" s="36">
        <f t="shared" si="5"/>
        <v>0.03</v>
      </c>
      <c r="BE17" s="11"/>
      <c r="BF17" s="36">
        <f t="shared" si="6"/>
        <v>-0.03</v>
      </c>
    </row>
    <row r="18" spans="2:58" s="6" customFormat="1" ht="33.75" x14ac:dyDescent="0.25">
      <c r="B18" s="31">
        <v>4</v>
      </c>
      <c r="C18" s="30" t="s">
        <v>33</v>
      </c>
      <c r="D18" s="19" t="s">
        <v>34</v>
      </c>
      <c r="E18" s="19" t="s">
        <v>54</v>
      </c>
      <c r="F18" s="26" t="s">
        <v>55</v>
      </c>
      <c r="G18" s="12" t="str">
        <f>'[1]CCH FET'!$G9</f>
        <v>VALPARAÍSO</v>
      </c>
      <c r="H18" s="12" t="str">
        <f>'[1]CCH FET'!$H9</f>
        <v>TABO</v>
      </c>
      <c r="I18" s="19" t="s">
        <v>144</v>
      </c>
      <c r="J18" s="12"/>
      <c r="K18" s="12" t="s">
        <v>166</v>
      </c>
      <c r="L18" s="12"/>
      <c r="M18" s="12"/>
      <c r="N18" s="14">
        <v>31195407</v>
      </c>
      <c r="O18" s="14">
        <v>31195407</v>
      </c>
      <c r="P18" s="38">
        <v>92166</v>
      </c>
      <c r="Q18" s="38"/>
      <c r="R18" s="33">
        <f t="shared" si="0"/>
        <v>2.9544733941121526E-3</v>
      </c>
      <c r="S18" s="14">
        <f t="shared" si="1"/>
        <v>92166</v>
      </c>
      <c r="T18" s="19" t="s">
        <v>78</v>
      </c>
      <c r="U18" s="39">
        <v>67</v>
      </c>
      <c r="V18" s="40">
        <v>44586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35">
        <f t="shared" si="2"/>
        <v>0</v>
      </c>
      <c r="AJ18" s="35">
        <f t="shared" si="3"/>
        <v>92166</v>
      </c>
      <c r="AK18" s="22"/>
      <c r="AL18" s="44">
        <v>1</v>
      </c>
      <c r="AM18" s="44"/>
      <c r="AN18" s="44"/>
      <c r="AO18" s="37">
        <f t="shared" si="4"/>
        <v>1</v>
      </c>
      <c r="AR18" s="11">
        <f>'[1]CCH FET'!$AT9</f>
        <v>0</v>
      </c>
      <c r="AS18" s="11">
        <f>'[1]CCH FET'!$AU9</f>
        <v>0</v>
      </c>
      <c r="AT18" s="11">
        <v>0</v>
      </c>
      <c r="AU18" s="11"/>
      <c r="AV18" s="11"/>
      <c r="AW18" s="11"/>
      <c r="AX18" s="11"/>
      <c r="AY18" s="11"/>
      <c r="AZ18" s="11"/>
      <c r="BA18" s="11"/>
      <c r="BB18" s="11"/>
      <c r="BC18" s="11"/>
      <c r="BD18" s="36">
        <f t="shared" si="5"/>
        <v>0</v>
      </c>
      <c r="BE18" s="11"/>
      <c r="BF18" s="36">
        <f t="shared" si="6"/>
        <v>0</v>
      </c>
    </row>
    <row r="19" spans="2:58" s="6" customFormat="1" ht="22.5" x14ac:dyDescent="0.25">
      <c r="B19" s="31">
        <v>5</v>
      </c>
      <c r="C19" s="30" t="s">
        <v>33</v>
      </c>
      <c r="D19" s="19" t="s">
        <v>34</v>
      </c>
      <c r="E19" s="19" t="s">
        <v>56</v>
      </c>
      <c r="F19" s="26" t="s">
        <v>57</v>
      </c>
      <c r="G19" s="12" t="str">
        <f>'[1]CCH FET'!$G10</f>
        <v>ARICA Y PARINACOTA</v>
      </c>
      <c r="H19" s="12" t="str">
        <f>'[1]CCH FET'!$H10</f>
        <v>ARICA</v>
      </c>
      <c r="I19" s="19" t="s">
        <v>144</v>
      </c>
      <c r="J19" s="12"/>
      <c r="K19" s="12" t="s">
        <v>164</v>
      </c>
      <c r="L19" s="12"/>
      <c r="M19" s="12"/>
      <c r="N19" s="14">
        <v>31195407</v>
      </c>
      <c r="O19" s="14">
        <v>31195407</v>
      </c>
      <c r="P19" s="38">
        <v>3710000</v>
      </c>
      <c r="Q19" s="38"/>
      <c r="R19" s="33">
        <f t="shared" si="0"/>
        <v>0.11892776394935319</v>
      </c>
      <c r="S19" s="14">
        <f t="shared" si="1"/>
        <v>3710000</v>
      </c>
      <c r="T19" s="19" t="s">
        <v>78</v>
      </c>
      <c r="U19" s="39">
        <v>67</v>
      </c>
      <c r="V19" s="40">
        <v>44586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35">
        <f t="shared" si="2"/>
        <v>0</v>
      </c>
      <c r="AJ19" s="35">
        <f t="shared" si="3"/>
        <v>3710000</v>
      </c>
      <c r="AK19" s="22"/>
      <c r="AL19" s="44">
        <v>1881147</v>
      </c>
      <c r="AM19" s="44"/>
      <c r="AN19" s="44"/>
      <c r="AO19" s="37">
        <f t="shared" si="4"/>
        <v>1881147</v>
      </c>
      <c r="AR19" s="11">
        <f>'[1]CCH FET'!$AT10</f>
        <v>0</v>
      </c>
      <c r="AS19" s="11">
        <f>'[1]CCH FET'!$AU10</f>
        <v>0</v>
      </c>
      <c r="AT19" s="11">
        <v>0.01</v>
      </c>
      <c r="AU19" s="11"/>
      <c r="AV19" s="11"/>
      <c r="AW19" s="11"/>
      <c r="AX19" s="11"/>
      <c r="AY19" s="11"/>
      <c r="AZ19" s="11"/>
      <c r="BA19" s="11"/>
      <c r="BB19" s="11"/>
      <c r="BC19" s="11"/>
      <c r="BD19" s="36">
        <f t="shared" si="5"/>
        <v>0.01</v>
      </c>
      <c r="BE19" s="11"/>
      <c r="BF19" s="36">
        <f t="shared" si="6"/>
        <v>-0.01</v>
      </c>
    </row>
    <row r="20" spans="2:58" s="6" customFormat="1" ht="22.5" x14ac:dyDescent="0.25">
      <c r="B20" s="31">
        <v>6</v>
      </c>
      <c r="C20" s="30" t="s">
        <v>33</v>
      </c>
      <c r="D20" s="19" t="s">
        <v>34</v>
      </c>
      <c r="E20" s="19" t="s">
        <v>58</v>
      </c>
      <c r="F20" s="26" t="s">
        <v>59</v>
      </c>
      <c r="G20" s="12" t="str">
        <f>'[1]CCH FET'!$G11</f>
        <v>METROPOLITANA</v>
      </c>
      <c r="H20" s="12" t="str">
        <f>'[1]CCH FET'!$H11</f>
        <v>MAIPÚ</v>
      </c>
      <c r="I20" s="19" t="s">
        <v>144</v>
      </c>
      <c r="J20" s="12"/>
      <c r="K20" s="12" t="s">
        <v>167</v>
      </c>
      <c r="L20" s="12"/>
      <c r="M20" s="12"/>
      <c r="N20" s="14">
        <v>31195407</v>
      </c>
      <c r="O20" s="14">
        <v>31195407</v>
      </c>
      <c r="P20" s="38">
        <v>3950125</v>
      </c>
      <c r="Q20" s="38"/>
      <c r="R20" s="33">
        <f t="shared" si="0"/>
        <v>0.12662521120497</v>
      </c>
      <c r="S20" s="14">
        <f t="shared" si="1"/>
        <v>3950125</v>
      </c>
      <c r="T20" s="19" t="s">
        <v>78</v>
      </c>
      <c r="U20" s="39">
        <v>67</v>
      </c>
      <c r="V20" s="40">
        <v>44586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35">
        <f t="shared" si="2"/>
        <v>0</v>
      </c>
      <c r="AJ20" s="35">
        <f t="shared" si="3"/>
        <v>3950125</v>
      </c>
      <c r="AK20" s="22"/>
      <c r="AL20" s="44">
        <v>4072273</v>
      </c>
      <c r="AM20" s="44"/>
      <c r="AN20" s="44"/>
      <c r="AO20" s="37">
        <f t="shared" si="4"/>
        <v>4072273</v>
      </c>
      <c r="AR20" s="11">
        <f>'[1]CCH FET'!$AT11</f>
        <v>0</v>
      </c>
      <c r="AS20" s="11">
        <f>'[1]CCH FET'!$AU11</f>
        <v>0</v>
      </c>
      <c r="AT20" s="11">
        <v>0</v>
      </c>
      <c r="AU20" s="11"/>
      <c r="AV20" s="11"/>
      <c r="AW20" s="11"/>
      <c r="AX20" s="11"/>
      <c r="AY20" s="11"/>
      <c r="AZ20" s="11"/>
      <c r="BA20" s="11"/>
      <c r="BB20" s="11"/>
      <c r="BC20" s="11"/>
      <c r="BD20" s="36">
        <f t="shared" si="5"/>
        <v>0</v>
      </c>
      <c r="BE20" s="11"/>
      <c r="BF20" s="36">
        <f t="shared" si="6"/>
        <v>0</v>
      </c>
    </row>
    <row r="21" spans="2:58" s="6" customFormat="1" ht="22.5" x14ac:dyDescent="0.25">
      <c r="B21" s="31">
        <v>7</v>
      </c>
      <c r="C21" s="30" t="s">
        <v>33</v>
      </c>
      <c r="D21" s="19" t="s">
        <v>34</v>
      </c>
      <c r="E21" s="19" t="s">
        <v>60</v>
      </c>
      <c r="F21" s="26" t="s">
        <v>61</v>
      </c>
      <c r="G21" s="12" t="str">
        <f>'[1]CCH FET'!$G12</f>
        <v>METROPOLITANA</v>
      </c>
      <c r="H21" s="12" t="str">
        <f>'[1]CCH FET'!$H12</f>
        <v>PEÑALOLEN</v>
      </c>
      <c r="I21" s="19" t="s">
        <v>144</v>
      </c>
      <c r="J21" s="12"/>
      <c r="K21" s="12" t="s">
        <v>168</v>
      </c>
      <c r="L21" s="12"/>
      <c r="M21" s="12"/>
      <c r="N21" s="14">
        <v>31195407</v>
      </c>
      <c r="O21" s="14">
        <v>31195407</v>
      </c>
      <c r="P21" s="38">
        <v>860000</v>
      </c>
      <c r="Q21" s="38"/>
      <c r="R21" s="33">
        <f t="shared" si="0"/>
        <v>2.7568160915483489E-2</v>
      </c>
      <c r="S21" s="14">
        <f t="shared" si="1"/>
        <v>860000</v>
      </c>
      <c r="T21" s="19" t="s">
        <v>78</v>
      </c>
      <c r="U21" s="39">
        <v>67</v>
      </c>
      <c r="V21" s="40">
        <v>44586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35">
        <f t="shared" si="2"/>
        <v>0</v>
      </c>
      <c r="AJ21" s="35">
        <f t="shared" si="3"/>
        <v>860000</v>
      </c>
      <c r="AK21" s="22"/>
      <c r="AL21" s="44">
        <v>2630000</v>
      </c>
      <c r="AM21" s="44">
        <v>493510</v>
      </c>
      <c r="AN21" s="44"/>
      <c r="AO21" s="37">
        <f t="shared" si="4"/>
        <v>3123510</v>
      </c>
      <c r="AR21" s="11">
        <f>'[1]CCH FET'!$AT12</f>
        <v>0</v>
      </c>
      <c r="AS21" s="11">
        <f>'[1]CCH FET'!$AU12</f>
        <v>0</v>
      </c>
      <c r="AT21" s="11">
        <v>0</v>
      </c>
      <c r="AU21" s="11"/>
      <c r="AV21" s="11"/>
      <c r="AW21" s="11"/>
      <c r="AX21" s="11"/>
      <c r="AY21" s="11"/>
      <c r="AZ21" s="11"/>
      <c r="BA21" s="11"/>
      <c r="BB21" s="11"/>
      <c r="BC21" s="11"/>
      <c r="BD21" s="36">
        <f t="shared" si="5"/>
        <v>0</v>
      </c>
      <c r="BE21" s="11"/>
      <c r="BF21" s="36">
        <f t="shared" si="6"/>
        <v>0</v>
      </c>
    </row>
    <row r="22" spans="2:58" s="6" customFormat="1" ht="33.75" x14ac:dyDescent="0.25">
      <c r="B22" s="31">
        <v>8</v>
      </c>
      <c r="C22" s="30" t="s">
        <v>33</v>
      </c>
      <c r="D22" s="19" t="s">
        <v>34</v>
      </c>
      <c r="E22" s="19" t="s">
        <v>62</v>
      </c>
      <c r="F22" s="26" t="s">
        <v>63</v>
      </c>
      <c r="G22" s="12" t="str">
        <f>'[1]CCH FET'!$G13</f>
        <v>BíO BíO</v>
      </c>
      <c r="H22" s="12" t="str">
        <f>'[1]CCH FET'!$H13</f>
        <v>LAJA</v>
      </c>
      <c r="I22" s="19" t="s">
        <v>144</v>
      </c>
      <c r="J22" s="12"/>
      <c r="K22" s="12" t="s">
        <v>169</v>
      </c>
      <c r="L22" s="12"/>
      <c r="M22" s="12"/>
      <c r="N22" s="14">
        <v>31195407</v>
      </c>
      <c r="O22" s="14">
        <v>31195407</v>
      </c>
      <c r="P22" s="38">
        <v>784919</v>
      </c>
      <c r="Q22" s="38"/>
      <c r="R22" s="33">
        <f t="shared" si="0"/>
        <v>2.5161364299558585E-2</v>
      </c>
      <c r="S22" s="14">
        <f t="shared" si="1"/>
        <v>784919</v>
      </c>
      <c r="T22" s="19" t="s">
        <v>78</v>
      </c>
      <c r="U22" s="39">
        <v>67</v>
      </c>
      <c r="V22" s="40">
        <v>44586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35">
        <f t="shared" si="2"/>
        <v>0</v>
      </c>
      <c r="AJ22" s="35">
        <f t="shared" si="3"/>
        <v>784919</v>
      </c>
      <c r="AK22" s="22"/>
      <c r="AL22" s="44">
        <v>1090000</v>
      </c>
      <c r="AM22" s="44">
        <v>751273</v>
      </c>
      <c r="AN22" s="44"/>
      <c r="AO22" s="37">
        <f t="shared" si="4"/>
        <v>1841273</v>
      </c>
      <c r="AR22" s="11">
        <f>'[1]CCH FET'!$AT13</f>
        <v>0</v>
      </c>
      <c r="AS22" s="11">
        <f>'[1]CCH FET'!$AU13</f>
        <v>0</v>
      </c>
      <c r="AT22" s="11">
        <v>0</v>
      </c>
      <c r="AU22" s="11"/>
      <c r="AV22" s="11"/>
      <c r="AW22" s="11"/>
      <c r="AX22" s="11"/>
      <c r="AY22" s="11"/>
      <c r="AZ22" s="11"/>
      <c r="BA22" s="11"/>
      <c r="BB22" s="11"/>
      <c r="BC22" s="11"/>
      <c r="BD22" s="36">
        <f t="shared" si="5"/>
        <v>0</v>
      </c>
      <c r="BE22" s="11"/>
      <c r="BF22" s="36">
        <f t="shared" si="6"/>
        <v>0</v>
      </c>
    </row>
    <row r="23" spans="2:58" s="6" customFormat="1" ht="22.5" x14ac:dyDescent="0.25">
      <c r="B23" s="31">
        <v>9</v>
      </c>
      <c r="C23" s="30" t="s">
        <v>33</v>
      </c>
      <c r="D23" s="19" t="s">
        <v>34</v>
      </c>
      <c r="E23" s="19" t="s">
        <v>64</v>
      </c>
      <c r="F23" s="26" t="s">
        <v>65</v>
      </c>
      <c r="G23" s="12" t="str">
        <f>'[1]CCH FET'!$G14</f>
        <v>COQUIMBO</v>
      </c>
      <c r="H23" s="12" t="str">
        <f>'[1]CCH FET'!$H14</f>
        <v>LOS VILOS</v>
      </c>
      <c r="I23" s="19" t="s">
        <v>144</v>
      </c>
      <c r="J23" s="12"/>
      <c r="K23" s="12" t="s">
        <v>170</v>
      </c>
      <c r="L23" s="12"/>
      <c r="M23" s="12"/>
      <c r="N23" s="14">
        <v>31195407</v>
      </c>
      <c r="O23" s="14">
        <v>31195407</v>
      </c>
      <c r="P23" s="38">
        <v>673085</v>
      </c>
      <c r="Q23" s="38"/>
      <c r="R23" s="33">
        <f t="shared" si="0"/>
        <v>2.1576413476509539E-2</v>
      </c>
      <c r="S23" s="14">
        <f t="shared" si="1"/>
        <v>673085</v>
      </c>
      <c r="T23" s="19" t="s">
        <v>78</v>
      </c>
      <c r="U23" s="39">
        <v>67</v>
      </c>
      <c r="V23" s="40">
        <v>44586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35">
        <f t="shared" si="2"/>
        <v>0</v>
      </c>
      <c r="AJ23" s="35">
        <f t="shared" si="3"/>
        <v>673085</v>
      </c>
      <c r="AK23" s="22"/>
      <c r="AL23" s="44">
        <v>1315458</v>
      </c>
      <c r="AM23" s="44"/>
      <c r="AN23" s="44"/>
      <c r="AO23" s="37">
        <f t="shared" si="4"/>
        <v>1315458</v>
      </c>
      <c r="AR23" s="11">
        <f>'[1]CCH FET'!$AT14</f>
        <v>0</v>
      </c>
      <c r="AS23" s="11">
        <f>'[1]CCH FET'!$AU14</f>
        <v>0</v>
      </c>
      <c r="AT23" s="11">
        <v>0</v>
      </c>
      <c r="AU23" s="11"/>
      <c r="AV23" s="11"/>
      <c r="AW23" s="11"/>
      <c r="AX23" s="11"/>
      <c r="AY23" s="11"/>
      <c r="AZ23" s="11"/>
      <c r="BA23" s="11"/>
      <c r="BB23" s="11"/>
      <c r="BC23" s="11"/>
      <c r="BD23" s="36">
        <f t="shared" si="5"/>
        <v>0</v>
      </c>
      <c r="BE23" s="11"/>
      <c r="BF23" s="36">
        <f t="shared" si="6"/>
        <v>0</v>
      </c>
    </row>
    <row r="24" spans="2:58" s="6" customFormat="1" ht="22.5" x14ac:dyDescent="0.25">
      <c r="B24" s="31">
        <v>10</v>
      </c>
      <c r="C24" s="30" t="s">
        <v>33</v>
      </c>
      <c r="D24" s="19" t="s">
        <v>34</v>
      </c>
      <c r="E24" s="19" t="s">
        <v>66</v>
      </c>
      <c r="F24" s="26" t="s">
        <v>67</v>
      </c>
      <c r="G24" s="12" t="str">
        <f>'[1]CCH FET'!$G15</f>
        <v>ANTOFAGASTA</v>
      </c>
      <c r="H24" s="12" t="str">
        <f>'[1]CCH FET'!$H15</f>
        <v>TALTAL</v>
      </c>
      <c r="I24" s="19" t="s">
        <v>144</v>
      </c>
      <c r="J24" s="12"/>
      <c r="K24" s="12" t="s">
        <v>171</v>
      </c>
      <c r="L24" s="12"/>
      <c r="M24" s="12"/>
      <c r="N24" s="14">
        <v>31195407</v>
      </c>
      <c r="O24" s="14">
        <v>31195407</v>
      </c>
      <c r="P24" s="38">
        <v>3435297</v>
      </c>
      <c r="Q24" s="38"/>
      <c r="R24" s="33">
        <f t="shared" si="0"/>
        <v>0.11012188428892754</v>
      </c>
      <c r="S24" s="14">
        <f t="shared" si="1"/>
        <v>3435297</v>
      </c>
      <c r="T24" s="19" t="s">
        <v>78</v>
      </c>
      <c r="U24" s="39">
        <v>67</v>
      </c>
      <c r="V24" s="40">
        <v>44586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35">
        <f t="shared" si="2"/>
        <v>0</v>
      </c>
      <c r="AJ24" s="35">
        <f t="shared" si="3"/>
        <v>3435297</v>
      </c>
      <c r="AK24" s="22"/>
      <c r="AL24" s="44">
        <v>1127360</v>
      </c>
      <c r="AM24" s="44"/>
      <c r="AN24" s="44"/>
      <c r="AO24" s="37">
        <f>+AL24+AM24+AN24</f>
        <v>1127360</v>
      </c>
      <c r="AR24" s="11">
        <f>'[1]CCH FET'!$AT15</f>
        <v>0.01</v>
      </c>
      <c r="AS24" s="11">
        <f>'[1]CCH FET'!$AU15</f>
        <v>0.01</v>
      </c>
      <c r="AT24" s="11">
        <v>0.03</v>
      </c>
      <c r="AU24" s="11"/>
      <c r="AV24" s="11"/>
      <c r="AW24" s="11"/>
      <c r="AX24" s="11"/>
      <c r="AY24" s="11"/>
      <c r="AZ24" s="11"/>
      <c r="BA24" s="11"/>
      <c r="BB24" s="11"/>
      <c r="BC24" s="11"/>
      <c r="BD24" s="36">
        <f t="shared" si="5"/>
        <v>0.05</v>
      </c>
      <c r="BE24" s="11"/>
      <c r="BF24" s="36">
        <f t="shared" si="6"/>
        <v>-0.05</v>
      </c>
    </row>
    <row r="25" spans="2:58" s="6" customFormat="1" ht="22.5" x14ac:dyDescent="0.25">
      <c r="B25" s="31">
        <v>11</v>
      </c>
      <c r="C25" s="30" t="s">
        <v>33</v>
      </c>
      <c r="D25" s="19" t="s">
        <v>34</v>
      </c>
      <c r="E25" s="19" t="s">
        <v>68</v>
      </c>
      <c r="F25" s="26" t="s">
        <v>69</v>
      </c>
      <c r="G25" s="12" t="str">
        <f>'[1]CCH FET'!$G16</f>
        <v>ATACAMA</v>
      </c>
      <c r="H25" s="12" t="str">
        <f>'[1]CCH FET'!$H16</f>
        <v>VALLENAR</v>
      </c>
      <c r="I25" s="19" t="s">
        <v>144</v>
      </c>
      <c r="J25" s="12"/>
      <c r="K25" s="12" t="s">
        <v>172</v>
      </c>
      <c r="L25" s="12"/>
      <c r="M25" s="12"/>
      <c r="N25" s="14">
        <v>31195407</v>
      </c>
      <c r="O25" s="14">
        <v>31195407</v>
      </c>
      <c r="P25" s="38">
        <v>74296</v>
      </c>
      <c r="Q25" s="38"/>
      <c r="R25" s="33">
        <f t="shared" si="0"/>
        <v>2.3816326550892574E-3</v>
      </c>
      <c r="S25" s="14">
        <f t="shared" si="1"/>
        <v>74296</v>
      </c>
      <c r="T25" s="19" t="s">
        <v>78</v>
      </c>
      <c r="U25" s="39">
        <v>67</v>
      </c>
      <c r="V25" s="40">
        <v>44586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35">
        <f t="shared" si="2"/>
        <v>0</v>
      </c>
      <c r="AJ25" s="35">
        <f t="shared" si="3"/>
        <v>74296</v>
      </c>
      <c r="AK25" s="22"/>
      <c r="AL25" s="44">
        <v>1</v>
      </c>
      <c r="AM25" s="44"/>
      <c r="AN25" s="44"/>
      <c r="AO25" s="37">
        <f>+AL25+AM25+AN25</f>
        <v>1</v>
      </c>
      <c r="AR25" s="11">
        <f>'[1]CCH FET'!$AT16</f>
        <v>0</v>
      </c>
      <c r="AS25" s="11">
        <f>'[1]CCH FET'!$AU16</f>
        <v>0</v>
      </c>
      <c r="AT25" s="11">
        <v>0</v>
      </c>
      <c r="AU25" s="11"/>
      <c r="AV25" s="11"/>
      <c r="AW25" s="11"/>
      <c r="AX25" s="11"/>
      <c r="AY25" s="11"/>
      <c r="AZ25" s="11"/>
      <c r="BA25" s="11"/>
      <c r="BB25" s="11"/>
      <c r="BC25" s="11"/>
      <c r="BD25" s="36">
        <f t="shared" si="5"/>
        <v>0</v>
      </c>
      <c r="BE25" s="11"/>
      <c r="BF25" s="36">
        <f t="shared" si="6"/>
        <v>0</v>
      </c>
    </row>
    <row r="26" spans="2:58" s="6" customFormat="1" ht="22.5" x14ac:dyDescent="0.25">
      <c r="B26" s="31">
        <v>12</v>
      </c>
      <c r="C26" s="30" t="s">
        <v>33</v>
      </c>
      <c r="D26" s="19" t="s">
        <v>34</v>
      </c>
      <c r="E26" s="19" t="s">
        <v>70</v>
      </c>
      <c r="F26" s="26" t="s">
        <v>71</v>
      </c>
      <c r="G26" s="12" t="str">
        <f>'[1]CCH FET'!$G17</f>
        <v>VALPARAÍSO</v>
      </c>
      <c r="H26" s="12" t="str">
        <f>'[1]CCH FET'!$H17</f>
        <v>QUISCO</v>
      </c>
      <c r="I26" s="19" t="s">
        <v>144</v>
      </c>
      <c r="J26" s="12"/>
      <c r="K26" s="12" t="s">
        <v>173</v>
      </c>
      <c r="L26" s="12"/>
      <c r="M26" s="12"/>
      <c r="N26" s="14">
        <v>31195407</v>
      </c>
      <c r="O26" s="14">
        <v>31195407</v>
      </c>
      <c r="P26" s="38">
        <v>137312</v>
      </c>
      <c r="Q26" s="38"/>
      <c r="R26" s="33">
        <f t="shared" si="0"/>
        <v>4.4016736181707776E-3</v>
      </c>
      <c r="S26" s="14">
        <f t="shared" si="1"/>
        <v>137312</v>
      </c>
      <c r="T26" s="19" t="s">
        <v>78</v>
      </c>
      <c r="U26" s="39">
        <v>67</v>
      </c>
      <c r="V26" s="40">
        <v>44586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35">
        <f t="shared" si="2"/>
        <v>0</v>
      </c>
      <c r="AJ26" s="35">
        <f t="shared" si="3"/>
        <v>137312</v>
      </c>
      <c r="AK26" s="22"/>
      <c r="AL26" s="44">
        <v>1</v>
      </c>
      <c r="AM26" s="44"/>
      <c r="AN26" s="44"/>
      <c r="AO26" s="37">
        <f t="shared" si="4"/>
        <v>1</v>
      </c>
      <c r="AR26" s="11">
        <f>'[1]CCH FET'!$AT17</f>
        <v>0</v>
      </c>
      <c r="AS26" s="11">
        <f>'[1]CCH FET'!$AU17</f>
        <v>0</v>
      </c>
      <c r="AT26" s="11">
        <v>0</v>
      </c>
      <c r="AU26" s="11"/>
      <c r="AV26" s="11"/>
      <c r="AW26" s="11"/>
      <c r="AX26" s="11"/>
      <c r="AY26" s="11"/>
      <c r="AZ26" s="11"/>
      <c r="BA26" s="11"/>
      <c r="BB26" s="11"/>
      <c r="BC26" s="11"/>
      <c r="BD26" s="36">
        <f t="shared" si="5"/>
        <v>0</v>
      </c>
      <c r="BE26" s="11"/>
      <c r="BF26" s="36">
        <f t="shared" si="6"/>
        <v>0</v>
      </c>
    </row>
    <row r="27" spans="2:58" s="6" customFormat="1" ht="22.5" x14ac:dyDescent="0.25">
      <c r="B27" s="31">
        <v>13</v>
      </c>
      <c r="C27" s="30" t="s">
        <v>33</v>
      </c>
      <c r="D27" s="19" t="s">
        <v>34</v>
      </c>
      <c r="E27" s="19" t="s">
        <v>72</v>
      </c>
      <c r="F27" s="26" t="s">
        <v>73</v>
      </c>
      <c r="G27" s="12" t="str">
        <f>'[1]CCH FET'!$G18</f>
        <v>LIB. BDO. O'HIGGINS</v>
      </c>
      <c r="H27" s="12" t="str">
        <f>'[1]CCH FET'!$H18</f>
        <v>REQUINOA</v>
      </c>
      <c r="I27" s="19" t="s">
        <v>144</v>
      </c>
      <c r="J27" s="12"/>
      <c r="K27" s="12" t="s">
        <v>174</v>
      </c>
      <c r="L27" s="12"/>
      <c r="M27" s="12"/>
      <c r="N27" s="14">
        <v>31195407</v>
      </c>
      <c r="O27" s="14">
        <v>31195407</v>
      </c>
      <c r="P27" s="38">
        <v>42320</v>
      </c>
      <c r="Q27" s="38"/>
      <c r="R27" s="33">
        <f t="shared" si="0"/>
        <v>1.3566099650503037E-3</v>
      </c>
      <c r="S27" s="14">
        <f t="shared" si="1"/>
        <v>42320</v>
      </c>
      <c r="T27" s="19" t="s">
        <v>78</v>
      </c>
      <c r="U27" s="39">
        <v>67</v>
      </c>
      <c r="V27" s="40">
        <v>44586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35">
        <f t="shared" si="2"/>
        <v>0</v>
      </c>
      <c r="AJ27" s="35">
        <f t="shared" si="3"/>
        <v>42320</v>
      </c>
      <c r="AK27" s="22"/>
      <c r="AL27" s="44">
        <v>1</v>
      </c>
      <c r="AM27" s="44"/>
      <c r="AN27" s="44"/>
      <c r="AO27" s="37">
        <f t="shared" si="4"/>
        <v>1</v>
      </c>
      <c r="AR27" s="11">
        <f>'[1]CCH FET'!$AT18</f>
        <v>0</v>
      </c>
      <c r="AS27" s="11">
        <f>'[1]CCH FET'!$AU18</f>
        <v>0</v>
      </c>
      <c r="AT27" s="11">
        <v>0</v>
      </c>
      <c r="AU27" s="11"/>
      <c r="AV27" s="11"/>
      <c r="AW27" s="11"/>
      <c r="AX27" s="11"/>
      <c r="AY27" s="11"/>
      <c r="AZ27" s="11"/>
      <c r="BA27" s="11"/>
      <c r="BB27" s="11"/>
      <c r="BC27" s="11"/>
      <c r="BD27" s="36">
        <f t="shared" si="5"/>
        <v>0</v>
      </c>
      <c r="BE27" s="11"/>
      <c r="BF27" s="36">
        <f t="shared" si="6"/>
        <v>0</v>
      </c>
    </row>
    <row r="28" spans="2:58" s="6" customFormat="1" ht="22.5" x14ac:dyDescent="0.25">
      <c r="B28" s="31">
        <v>14</v>
      </c>
      <c r="C28" s="30" t="s">
        <v>33</v>
      </c>
      <c r="D28" s="19" t="s">
        <v>34</v>
      </c>
      <c r="E28" s="19" t="s">
        <v>74</v>
      </c>
      <c r="F28" s="26" t="s">
        <v>75</v>
      </c>
      <c r="G28" s="12" t="str">
        <f>'[1]CCH FET'!$G19</f>
        <v>LOS LAGOS</v>
      </c>
      <c r="H28" s="12" t="str">
        <f>'[1]CCH FET'!$H19</f>
        <v>PUERTO MONTT</v>
      </c>
      <c r="I28" s="19" t="s">
        <v>144</v>
      </c>
      <c r="J28" s="12"/>
      <c r="K28" s="12" t="s">
        <v>175</v>
      </c>
      <c r="L28" s="12"/>
      <c r="M28" s="12"/>
      <c r="N28" s="14">
        <v>31195407</v>
      </c>
      <c r="O28" s="14">
        <v>31195407</v>
      </c>
      <c r="P28" s="38">
        <v>175777</v>
      </c>
      <c r="Q28" s="38"/>
      <c r="R28" s="33">
        <f t="shared" si="0"/>
        <v>5.6347076991173735E-3</v>
      </c>
      <c r="S28" s="14">
        <f t="shared" si="1"/>
        <v>175777</v>
      </c>
      <c r="T28" s="19" t="s">
        <v>78</v>
      </c>
      <c r="U28" s="39">
        <v>67</v>
      </c>
      <c r="V28" s="40">
        <v>44586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35">
        <f t="shared" si="2"/>
        <v>0</v>
      </c>
      <c r="AJ28" s="35">
        <f t="shared" si="3"/>
        <v>175777</v>
      </c>
      <c r="AK28" s="22"/>
      <c r="AL28" s="44">
        <v>1</v>
      </c>
      <c r="AM28" s="44"/>
      <c r="AN28" s="44"/>
      <c r="AO28" s="37">
        <f t="shared" si="4"/>
        <v>1</v>
      </c>
      <c r="AR28" s="11">
        <f>'[1]CCH FET'!$AT19</f>
        <v>0</v>
      </c>
      <c r="AS28" s="11">
        <f>'[1]CCH FET'!$AU19</f>
        <v>0</v>
      </c>
      <c r="AT28" s="11">
        <v>0</v>
      </c>
      <c r="AU28" s="11"/>
      <c r="AV28" s="11"/>
      <c r="AW28" s="11"/>
      <c r="AX28" s="11"/>
      <c r="AY28" s="11"/>
      <c r="AZ28" s="11"/>
      <c r="BA28" s="11"/>
      <c r="BB28" s="11"/>
      <c r="BC28" s="11"/>
      <c r="BD28" s="36">
        <f t="shared" si="5"/>
        <v>0</v>
      </c>
      <c r="BE28" s="11"/>
      <c r="BF28" s="36">
        <f t="shared" si="6"/>
        <v>0</v>
      </c>
    </row>
    <row r="29" spans="2:58" s="6" customFormat="1" ht="22.5" x14ac:dyDescent="0.25">
      <c r="B29" s="31">
        <v>15</v>
      </c>
      <c r="C29" s="30" t="s">
        <v>33</v>
      </c>
      <c r="D29" s="19" t="s">
        <v>34</v>
      </c>
      <c r="E29" s="19" t="s">
        <v>76</v>
      </c>
      <c r="F29" s="26" t="s">
        <v>77</v>
      </c>
      <c r="G29" s="12" t="str">
        <f>'[1]CCH FET'!$G20</f>
        <v>BíO BíO</v>
      </c>
      <c r="H29" s="12" t="str">
        <f>'[1]CCH FET'!$H20</f>
        <v>CURANILAHUE</v>
      </c>
      <c r="I29" s="19" t="s">
        <v>144</v>
      </c>
      <c r="J29" s="12"/>
      <c r="K29" s="12" t="s">
        <v>176</v>
      </c>
      <c r="L29" s="12"/>
      <c r="M29" s="12"/>
      <c r="N29" s="14">
        <v>31195407</v>
      </c>
      <c r="O29" s="14">
        <v>31195407</v>
      </c>
      <c r="P29" s="38">
        <v>2341805</v>
      </c>
      <c r="Q29" s="38"/>
      <c r="R29" s="33">
        <f>+S29/O29</f>
        <v>7.5068903572888146E-2</v>
      </c>
      <c r="S29" s="14">
        <f>+P29</f>
        <v>2341805</v>
      </c>
      <c r="T29" s="19" t="s">
        <v>78</v>
      </c>
      <c r="U29" s="39">
        <v>67</v>
      </c>
      <c r="V29" s="40">
        <v>44586</v>
      </c>
      <c r="W29" s="13"/>
      <c r="X29" s="13"/>
      <c r="Y29" s="13">
        <v>455232.66100000002</v>
      </c>
      <c r="Z29" s="13"/>
      <c r="AA29" s="13"/>
      <c r="AB29" s="13"/>
      <c r="AC29" s="13"/>
      <c r="AD29" s="13"/>
      <c r="AE29" s="13"/>
      <c r="AF29" s="13"/>
      <c r="AG29" s="13"/>
      <c r="AH29" s="13"/>
      <c r="AI29" s="35">
        <f t="shared" si="2"/>
        <v>455232.66100000002</v>
      </c>
      <c r="AJ29" s="35">
        <f t="shared" si="3"/>
        <v>1886572.3389999999</v>
      </c>
      <c r="AK29" s="22"/>
      <c r="AL29" s="44">
        <v>223198</v>
      </c>
      <c r="AM29" s="44"/>
      <c r="AN29" s="44"/>
      <c r="AO29" s="37">
        <f t="shared" si="4"/>
        <v>223198</v>
      </c>
      <c r="AR29" s="11">
        <f>'[1]CCH FET'!$AT20</f>
        <v>0.39</v>
      </c>
      <c r="AS29" s="11">
        <f>'[1]CCH FET'!$AU20</f>
        <v>0.05</v>
      </c>
      <c r="AT29" s="11">
        <v>0.1</v>
      </c>
      <c r="AU29" s="11"/>
      <c r="AV29" s="11"/>
      <c r="AW29" s="11"/>
      <c r="AX29" s="11"/>
      <c r="AY29" s="11"/>
      <c r="AZ29" s="11"/>
      <c r="BA29" s="11"/>
      <c r="BB29" s="11"/>
      <c r="BC29" s="11"/>
      <c r="BD29" s="36">
        <f t="shared" si="5"/>
        <v>0.54</v>
      </c>
      <c r="BE29" s="11"/>
      <c r="BF29" s="36">
        <f t="shared" si="6"/>
        <v>-0.54</v>
      </c>
    </row>
    <row r="30" spans="2:58" s="6" customFormat="1" ht="22.5" x14ac:dyDescent="0.25">
      <c r="B30" s="31">
        <v>16</v>
      </c>
      <c r="C30" s="30" t="s">
        <v>33</v>
      </c>
      <c r="D30" s="19" t="s">
        <v>34</v>
      </c>
      <c r="E30" s="41" t="s">
        <v>79</v>
      </c>
      <c r="F30" s="42" t="s">
        <v>80</v>
      </c>
      <c r="G30" s="12" t="str">
        <f>'[1]CCH FET'!$G21</f>
        <v>METROPOLITANA</v>
      </c>
      <c r="H30" s="12" t="str">
        <f>'[1]CCH FET'!$H21</f>
        <v>SANTIAGO</v>
      </c>
      <c r="I30" s="19" t="s">
        <v>144</v>
      </c>
      <c r="J30" s="12"/>
      <c r="K30" s="12" t="s">
        <v>177</v>
      </c>
      <c r="L30" s="12"/>
      <c r="M30" s="12"/>
      <c r="N30" s="14">
        <v>31195407</v>
      </c>
      <c r="O30" s="14">
        <v>31195407</v>
      </c>
      <c r="P30" s="20"/>
      <c r="Q30" s="38">
        <v>10000</v>
      </c>
      <c r="R30" s="33">
        <f t="shared" si="0"/>
        <v>3.2056001064515686E-4</v>
      </c>
      <c r="S30" s="14">
        <f>+P30+Q30</f>
        <v>10000</v>
      </c>
      <c r="T30" s="19" t="s">
        <v>78</v>
      </c>
      <c r="U30" s="19">
        <v>272</v>
      </c>
      <c r="V30" s="50">
        <v>44602</v>
      </c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35">
        <f t="shared" si="2"/>
        <v>0</v>
      </c>
      <c r="AJ30" s="35">
        <f t="shared" si="3"/>
        <v>10000</v>
      </c>
      <c r="AK30" s="22"/>
      <c r="AL30" s="23">
        <f>'[1]CCH FET'!$AN21</f>
        <v>1267160</v>
      </c>
      <c r="AM30" s="23"/>
      <c r="AN30" s="23"/>
      <c r="AO30" s="37">
        <f t="shared" si="4"/>
        <v>1267160</v>
      </c>
      <c r="AR30" s="11">
        <f>'[1]CCH FET'!$AT21</f>
        <v>0.1</v>
      </c>
      <c r="AS30" s="11">
        <f>'[1]CCH FET'!$AU21</f>
        <v>-0.02</v>
      </c>
      <c r="AT30" s="11">
        <v>0</v>
      </c>
      <c r="AU30" s="11"/>
      <c r="AV30" s="11"/>
      <c r="AW30" s="11"/>
      <c r="AX30" s="11"/>
      <c r="AY30" s="11"/>
      <c r="AZ30" s="11"/>
      <c r="BA30" s="11"/>
      <c r="BB30" s="11"/>
      <c r="BC30" s="11"/>
      <c r="BD30" s="36">
        <f t="shared" si="5"/>
        <v>0.08</v>
      </c>
      <c r="BE30" s="11"/>
      <c r="BF30" s="36">
        <f t="shared" si="6"/>
        <v>-0.08</v>
      </c>
    </row>
    <row r="31" spans="2:58" s="6" customFormat="1" ht="22.5" x14ac:dyDescent="0.25">
      <c r="B31" s="31">
        <v>17</v>
      </c>
      <c r="C31" s="30" t="s">
        <v>33</v>
      </c>
      <c r="D31" s="19" t="s">
        <v>34</v>
      </c>
      <c r="E31" s="41" t="s">
        <v>81</v>
      </c>
      <c r="F31" s="42" t="s">
        <v>82</v>
      </c>
      <c r="G31" s="12" t="str">
        <f>'[1]CCH FET'!$G22</f>
        <v>BíO BíO</v>
      </c>
      <c r="H31" s="12" t="str">
        <f>'[1]CCH FET'!$H22</f>
        <v>LOS ALAMOS</v>
      </c>
      <c r="I31" s="19" t="s">
        <v>144</v>
      </c>
      <c r="J31" s="12"/>
      <c r="K31" s="12" t="s">
        <v>178</v>
      </c>
      <c r="L31" s="12"/>
      <c r="M31" s="12"/>
      <c r="N31" s="14">
        <v>31195407</v>
      </c>
      <c r="O31" s="14">
        <v>31195407</v>
      </c>
      <c r="P31" s="20"/>
      <c r="Q31" s="38">
        <v>10000</v>
      </c>
      <c r="R31" s="33">
        <f t="shared" si="0"/>
        <v>3.2056001064515686E-4</v>
      </c>
      <c r="S31" s="14">
        <f t="shared" ref="S31:S32" si="7">+P31+Q31</f>
        <v>10000</v>
      </c>
      <c r="T31" s="19" t="s">
        <v>78</v>
      </c>
      <c r="U31" s="19">
        <v>272</v>
      </c>
      <c r="V31" s="50">
        <v>44602</v>
      </c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35">
        <f t="shared" si="2"/>
        <v>0</v>
      </c>
      <c r="AJ31" s="35">
        <f t="shared" si="3"/>
        <v>10000</v>
      </c>
      <c r="AK31" s="22"/>
      <c r="AL31" s="23">
        <f>'[1]CCH FET'!$AN22</f>
        <v>26815</v>
      </c>
      <c r="AM31" s="23"/>
      <c r="AN31" s="23"/>
      <c r="AO31" s="37">
        <f t="shared" si="4"/>
        <v>26815</v>
      </c>
      <c r="AR31" s="11">
        <f>'[1]CCH FET'!$AT22</f>
        <v>0.1</v>
      </c>
      <c r="AS31" s="11">
        <f>'[1]CCH FET'!$AU22</f>
        <v>-0.02</v>
      </c>
      <c r="AT31" s="11">
        <v>0</v>
      </c>
      <c r="AU31" s="11"/>
      <c r="AV31" s="11"/>
      <c r="AW31" s="11"/>
      <c r="AX31" s="11"/>
      <c r="AY31" s="11"/>
      <c r="AZ31" s="11"/>
      <c r="BA31" s="11"/>
      <c r="BB31" s="11"/>
      <c r="BC31" s="11"/>
      <c r="BD31" s="36">
        <f t="shared" si="5"/>
        <v>0.08</v>
      </c>
      <c r="BE31" s="11"/>
      <c r="BF31" s="36">
        <f t="shared" si="6"/>
        <v>-0.08</v>
      </c>
    </row>
    <row r="32" spans="2:58" s="6" customFormat="1" ht="22.5" x14ac:dyDescent="0.25">
      <c r="B32" s="31">
        <v>18</v>
      </c>
      <c r="C32" s="30" t="s">
        <v>33</v>
      </c>
      <c r="D32" s="19" t="s">
        <v>34</v>
      </c>
      <c r="E32" s="41" t="s">
        <v>83</v>
      </c>
      <c r="F32" s="42" t="s">
        <v>84</v>
      </c>
      <c r="G32" s="12" t="str">
        <f>'[1]CCH FET'!$G23</f>
        <v>BíO BíO</v>
      </c>
      <c r="H32" s="12" t="str">
        <f>'[1]CCH FET'!$H23</f>
        <v>CONCEPCIÓN</v>
      </c>
      <c r="I32" s="19" t="s">
        <v>144</v>
      </c>
      <c r="J32" s="12"/>
      <c r="K32" s="12" t="s">
        <v>179</v>
      </c>
      <c r="L32" s="12"/>
      <c r="M32" s="12"/>
      <c r="N32" s="14">
        <v>31195407</v>
      </c>
      <c r="O32" s="14">
        <v>31195407</v>
      </c>
      <c r="P32" s="20"/>
      <c r="Q32" s="38">
        <v>9895001</v>
      </c>
      <c r="R32" s="33">
        <f t="shared" si="0"/>
        <v>0.31719416258938377</v>
      </c>
      <c r="S32" s="14">
        <f t="shared" si="7"/>
        <v>9895001</v>
      </c>
      <c r="T32" s="19" t="s">
        <v>78</v>
      </c>
      <c r="U32" s="19">
        <v>272</v>
      </c>
      <c r="V32" s="50">
        <v>44602</v>
      </c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35">
        <f t="shared" si="2"/>
        <v>0</v>
      </c>
      <c r="AJ32" s="35">
        <f t="shared" si="3"/>
        <v>9895001</v>
      </c>
      <c r="AK32" s="22"/>
      <c r="AL32" s="23">
        <f>'[1]CCH FET'!$AN23</f>
        <v>5775730</v>
      </c>
      <c r="AM32" s="23"/>
      <c r="AN32" s="23"/>
      <c r="AO32" s="37">
        <f>+AL32+AM32+AN32</f>
        <v>5775730</v>
      </c>
      <c r="AR32" s="11">
        <f>'[1]CCH FET'!$AT23</f>
        <v>0.01</v>
      </c>
      <c r="AS32" s="11">
        <f>'[1]CCH FET'!$AU23</f>
        <v>0</v>
      </c>
      <c r="AT32" s="11">
        <v>0</v>
      </c>
      <c r="AU32" s="11"/>
      <c r="AV32" s="11"/>
      <c r="AW32" s="11"/>
      <c r="AX32" s="11"/>
      <c r="AY32" s="11"/>
      <c r="AZ32" s="11"/>
      <c r="BA32" s="11"/>
      <c r="BB32" s="11"/>
      <c r="BC32" s="11"/>
      <c r="BD32" s="36">
        <f t="shared" si="5"/>
        <v>0.01</v>
      </c>
      <c r="BE32" s="11"/>
      <c r="BF32" s="36">
        <f t="shared" si="6"/>
        <v>-0.01</v>
      </c>
    </row>
    <row r="33" spans="2:58" s="6" customFormat="1" x14ac:dyDescent="0.25">
      <c r="B33" s="77" t="s">
        <v>2</v>
      </c>
      <c r="C33" s="77"/>
      <c r="D33" s="77"/>
      <c r="E33" s="77"/>
      <c r="F33" s="77"/>
      <c r="G33" s="47"/>
      <c r="H33" s="47"/>
      <c r="I33" s="47"/>
      <c r="J33" s="47"/>
      <c r="K33" s="47"/>
      <c r="L33" s="47">
        <f>SUM(L15:L32)</f>
        <v>0</v>
      </c>
      <c r="M33" s="47">
        <f>SUM(M15:M32)</f>
        <v>0</v>
      </c>
      <c r="N33" s="24">
        <v>31195407</v>
      </c>
      <c r="O33" s="24">
        <v>31195407</v>
      </c>
      <c r="P33" s="24">
        <f>+SUM(P15:P32)</f>
        <v>20675258</v>
      </c>
      <c r="Q33" s="24">
        <f>+SUM(Q15:Q32)</f>
        <v>9915001</v>
      </c>
      <c r="R33" s="34">
        <f>+S33/O33</f>
        <v>0.98060137506781042</v>
      </c>
      <c r="S33" s="24">
        <f>SUM(S15:S32)</f>
        <v>30590259</v>
      </c>
      <c r="T33" s="47"/>
      <c r="U33" s="47"/>
      <c r="V33" s="47"/>
      <c r="W33" s="24">
        <f t="shared" ref="W33:AJ33" si="8">SUM(W15:W32)</f>
        <v>0</v>
      </c>
      <c r="X33" s="24">
        <f t="shared" si="8"/>
        <v>0</v>
      </c>
      <c r="Y33" s="24">
        <f t="shared" si="8"/>
        <v>455232.66100000002</v>
      </c>
      <c r="Z33" s="24">
        <f t="shared" si="8"/>
        <v>0</v>
      </c>
      <c r="AA33" s="24">
        <f t="shared" si="8"/>
        <v>0</v>
      </c>
      <c r="AB33" s="24">
        <f t="shared" si="8"/>
        <v>0</v>
      </c>
      <c r="AC33" s="24">
        <f t="shared" si="8"/>
        <v>0</v>
      </c>
      <c r="AD33" s="24">
        <f t="shared" si="8"/>
        <v>0</v>
      </c>
      <c r="AE33" s="24">
        <f t="shared" si="8"/>
        <v>0</v>
      </c>
      <c r="AF33" s="24">
        <f t="shared" si="8"/>
        <v>0</v>
      </c>
      <c r="AG33" s="24">
        <f t="shared" si="8"/>
        <v>0</v>
      </c>
      <c r="AH33" s="24">
        <f t="shared" si="8"/>
        <v>0</v>
      </c>
      <c r="AI33" s="24">
        <f t="shared" si="8"/>
        <v>455232.66100000002</v>
      </c>
      <c r="AJ33" s="24">
        <f t="shared" si="8"/>
        <v>30135026.339000002</v>
      </c>
      <c r="AK33" s="22"/>
      <c r="AL33" s="35">
        <f>SUM(AL15:AL32)</f>
        <v>26026220</v>
      </c>
      <c r="AM33" s="35">
        <f>SUM(AM15:AM32)</f>
        <v>3773443</v>
      </c>
      <c r="AN33" s="35">
        <f>SUM(AN15:AN32)</f>
        <v>2546983</v>
      </c>
      <c r="AO33" s="35">
        <f>SUM(AO15:AO32)</f>
        <v>32346646</v>
      </c>
      <c r="AR33" s="25">
        <f t="shared" ref="AR33:BE33" si="9">SUM(AR15:AR32)</f>
        <v>0.64</v>
      </c>
      <c r="AS33" s="25">
        <f t="shared" si="9"/>
        <v>2.0000000000000007E-2</v>
      </c>
      <c r="AT33" s="25">
        <f t="shared" si="9"/>
        <v>0.15000000000000002</v>
      </c>
      <c r="AU33" s="25">
        <f t="shared" si="9"/>
        <v>0</v>
      </c>
      <c r="AV33" s="25">
        <f t="shared" si="9"/>
        <v>0</v>
      </c>
      <c r="AW33" s="25">
        <f t="shared" si="9"/>
        <v>0</v>
      </c>
      <c r="AX33" s="25">
        <f t="shared" si="9"/>
        <v>0</v>
      </c>
      <c r="AY33" s="25">
        <f t="shared" si="9"/>
        <v>0</v>
      </c>
      <c r="AZ33" s="25">
        <f t="shared" si="9"/>
        <v>0</v>
      </c>
      <c r="BA33" s="25">
        <f t="shared" si="9"/>
        <v>0</v>
      </c>
      <c r="BB33" s="25">
        <f t="shared" si="9"/>
        <v>0</v>
      </c>
      <c r="BC33" s="25">
        <f t="shared" si="9"/>
        <v>0</v>
      </c>
      <c r="BD33" s="25">
        <f t="shared" si="9"/>
        <v>0.80999999999999994</v>
      </c>
      <c r="BE33" s="25">
        <f t="shared" si="9"/>
        <v>0</v>
      </c>
      <c r="BF33" s="36">
        <f t="shared" si="6"/>
        <v>-0.80999999999999994</v>
      </c>
    </row>
    <row r="34" spans="2:58" x14ac:dyDescent="0.25">
      <c r="B34" s="78"/>
      <c r="C34" s="78"/>
      <c r="D34" s="78"/>
      <c r="E34" s="78"/>
      <c r="F34" s="78"/>
      <c r="G34" s="48"/>
      <c r="H34" s="48"/>
      <c r="AK34" s="49"/>
    </row>
    <row r="35" spans="2:58" ht="22.5" x14ac:dyDescent="0.25">
      <c r="B35" s="15" t="s">
        <v>1</v>
      </c>
      <c r="C35" s="15"/>
      <c r="D35" s="15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49"/>
    </row>
    <row r="36" spans="2:58" x14ac:dyDescent="0.25">
      <c r="B36" s="74" t="s">
        <v>0</v>
      </c>
      <c r="C36" s="74"/>
      <c r="D36" s="75"/>
      <c r="E36" s="75"/>
      <c r="F36" s="75"/>
      <c r="G36" s="75"/>
      <c r="H36" s="75"/>
      <c r="I36" s="75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49"/>
    </row>
  </sheetData>
  <autoFilter ref="A14:BF33" xr:uid="{00000000-0009-0000-0000-000000000000}"/>
  <mergeCells count="35">
    <mergeCell ref="AL11:AP11"/>
    <mergeCell ref="W13:AJ13"/>
    <mergeCell ref="AL10:AQ10"/>
    <mergeCell ref="B8:AJ8"/>
    <mergeCell ref="B9:AJ9"/>
    <mergeCell ref="E10:AJ10"/>
    <mergeCell ref="E11:AJ11"/>
    <mergeCell ref="B1:AJ2"/>
    <mergeCell ref="B3:AJ4"/>
    <mergeCell ref="B5:AJ5"/>
    <mergeCell ref="B6:AJ6"/>
    <mergeCell ref="B7:AJ7"/>
    <mergeCell ref="AR12:BF12"/>
    <mergeCell ref="AL13:AO13"/>
    <mergeCell ref="AR13:AR14"/>
    <mergeCell ref="AS13:AS14"/>
    <mergeCell ref="E35:AJ35"/>
    <mergeCell ref="BD13:BD14"/>
    <mergeCell ref="BE13:BE14"/>
    <mergeCell ref="BF13:BF14"/>
    <mergeCell ref="AY13:AY14"/>
    <mergeCell ref="AZ13:AZ14"/>
    <mergeCell ref="BA13:BA14"/>
    <mergeCell ref="BB13:BB14"/>
    <mergeCell ref="BC13:BC14"/>
    <mergeCell ref="AT13:AT14"/>
    <mergeCell ref="AU13:AU14"/>
    <mergeCell ref="AV13:AV14"/>
    <mergeCell ref="AW13:AW14"/>
    <mergeCell ref="AX13:AX14"/>
    <mergeCell ref="B36:I36"/>
    <mergeCell ref="P13:R13"/>
    <mergeCell ref="C13:D13"/>
    <mergeCell ref="B33:F33"/>
    <mergeCell ref="B34:F34"/>
  </mergeCells>
  <conditionalFormatting sqref="E17">
    <cfRule type="duplicateValues" dxfId="15" priority="25"/>
  </conditionalFormatting>
  <conditionalFormatting sqref="E18">
    <cfRule type="duplicateValues" dxfId="14" priority="24"/>
  </conditionalFormatting>
  <conditionalFormatting sqref="E19">
    <cfRule type="duplicateValues" dxfId="13" priority="23"/>
  </conditionalFormatting>
  <conditionalFormatting sqref="E20">
    <cfRule type="duplicateValues" dxfId="12" priority="22"/>
  </conditionalFormatting>
  <conditionalFormatting sqref="E21">
    <cfRule type="duplicateValues" dxfId="11" priority="21"/>
  </conditionalFormatting>
  <conditionalFormatting sqref="E22">
    <cfRule type="duplicateValues" dxfId="10" priority="20"/>
  </conditionalFormatting>
  <conditionalFormatting sqref="E23">
    <cfRule type="duplicateValues" dxfId="9" priority="19"/>
  </conditionalFormatting>
  <conditionalFormatting sqref="E24">
    <cfRule type="duplicateValues" dxfId="8" priority="18"/>
  </conditionalFormatting>
  <conditionalFormatting sqref="E25">
    <cfRule type="duplicateValues" dxfId="7" priority="17"/>
  </conditionalFormatting>
  <conditionalFormatting sqref="E26">
    <cfRule type="duplicateValues" dxfId="6" priority="16"/>
  </conditionalFormatting>
  <conditionalFormatting sqref="E27">
    <cfRule type="duplicateValues" dxfId="5" priority="15"/>
  </conditionalFormatting>
  <conditionalFormatting sqref="E28">
    <cfRule type="duplicateValues" dxfId="4" priority="14"/>
  </conditionalFormatting>
  <conditionalFormatting sqref="E29">
    <cfRule type="duplicateValues" dxfId="3" priority="13"/>
  </conditionalFormatting>
  <conditionalFormatting sqref="U15:U29">
    <cfRule type="containsText" dxfId="2" priority="2" operator="containsText" text="Rechazado">
      <formula>NOT(ISERROR(SEARCH("Rechazado",U15)))</formula>
    </cfRule>
    <cfRule type="containsText" dxfId="1" priority="3" operator="containsText" text="Pendiente">
      <formula>NOT(ISERROR(SEARCH("Pendiente",U15)))</formula>
    </cfRule>
  </conditionalFormatting>
  <pageMargins left="0.7" right="0.7" top="0.75" bottom="0.75" header="0.3" footer="0.3"/>
  <pageSetup scale="30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42C38399-8E4D-4994-A0A6-CBF1B29FEFF4}">
            <xm:f>NOT(ISERROR(SEARCH("-",V15)))</xm:f>
            <xm:f>"-"</xm:f>
            <x14:dxf>
              <font>
                <b/>
                <i val="0"/>
              </font>
              <fill>
                <patternFill>
                  <bgColor theme="2"/>
                </patternFill>
              </fill>
            </x14:dxf>
          </x14:cfRule>
          <xm:sqref>V15:V29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</sheetPr>
  <dimension ref="B1:BF40"/>
  <sheetViews>
    <sheetView showGridLines="0" tabSelected="1" topLeftCell="A25" zoomScale="110" zoomScaleNormal="110" workbookViewId="0">
      <selection activeCell="AG37" sqref="AG37"/>
    </sheetView>
  </sheetViews>
  <sheetFormatPr baseColWidth="10" defaultColWidth="11.42578125" defaultRowHeight="11.25" x14ac:dyDescent="0.25"/>
  <cols>
    <col min="1" max="1" width="11.42578125" style="5"/>
    <col min="2" max="2" width="4.42578125" style="5" customWidth="1"/>
    <col min="3" max="3" width="9.7109375" style="5" customWidth="1"/>
    <col min="4" max="4" width="7.85546875" style="5" customWidth="1"/>
    <col min="5" max="5" width="12.7109375" style="5" customWidth="1"/>
    <col min="6" max="6" width="29.140625" style="5" customWidth="1"/>
    <col min="7" max="7" width="12" style="5" bestFit="1" customWidth="1"/>
    <col min="8" max="8" width="12.28515625" style="5" customWidth="1"/>
    <col min="9" max="9" width="9.7109375" style="5" customWidth="1"/>
    <col min="10" max="10" width="12" style="5" customWidth="1"/>
    <col min="11" max="11" width="39.28515625" style="5" customWidth="1"/>
    <col min="12" max="12" width="19.85546875" style="5" customWidth="1"/>
    <col min="13" max="13" width="19" style="5" customWidth="1"/>
    <col min="14" max="18" width="12.7109375" style="5" customWidth="1"/>
    <col min="19" max="19" width="12" style="5" bestFit="1" customWidth="1"/>
    <col min="20" max="22" width="12.7109375" style="5" customWidth="1"/>
    <col min="23" max="29" width="8.28515625" style="5" customWidth="1"/>
    <col min="30" max="30" width="9.5703125" style="5" bestFit="1" customWidth="1"/>
    <col min="31" max="31" width="8.28515625" style="5" customWidth="1"/>
    <col min="32" max="34" width="9.5703125" style="5" bestFit="1" customWidth="1"/>
    <col min="35" max="36" width="11.42578125" style="5" customWidth="1"/>
    <col min="37" max="37" width="13.28515625" style="5" customWidth="1"/>
    <col min="38" max="55" width="11.42578125" style="5"/>
    <col min="56" max="57" width="12.7109375" style="5" customWidth="1"/>
    <col min="58" max="16384" width="11.42578125" style="5"/>
  </cols>
  <sheetData>
    <row r="1" spans="2:57" x14ac:dyDescent="0.25">
      <c r="B1" s="83"/>
      <c r="C1" s="83"/>
      <c r="D1" s="83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28"/>
    </row>
    <row r="2" spans="2:57" x14ac:dyDescent="0.25"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28"/>
    </row>
    <row r="3" spans="2:57" x14ac:dyDescent="0.25"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29"/>
    </row>
    <row r="4" spans="2:57" x14ac:dyDescent="0.25"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29"/>
    </row>
    <row r="5" spans="2:57" x14ac:dyDescent="0.25"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29"/>
    </row>
    <row r="6" spans="2:57" x14ac:dyDescent="0.25"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29"/>
    </row>
    <row r="7" spans="2:57" x14ac:dyDescent="0.25"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29"/>
    </row>
    <row r="8" spans="2:57" x14ac:dyDescent="0.25"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29"/>
    </row>
    <row r="9" spans="2:57" x14ac:dyDescent="0.25"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29"/>
    </row>
    <row r="10" spans="2:57" ht="15" x14ac:dyDescent="0.25">
      <c r="E10" s="90" t="s">
        <v>205</v>
      </c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29"/>
      <c r="AL10" s="87" t="s">
        <v>36</v>
      </c>
      <c r="AM10" s="87"/>
      <c r="AN10" s="91"/>
      <c r="AO10" s="91"/>
      <c r="AP10" s="91"/>
    </row>
    <row r="11" spans="2:57" ht="15" x14ac:dyDescent="0.25">
      <c r="B11" s="7"/>
      <c r="C11" s="7"/>
      <c r="D11" s="7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L11" s="86" t="s">
        <v>26</v>
      </c>
      <c r="AM11" s="86"/>
      <c r="AN11" s="86"/>
      <c r="AO11" s="86"/>
      <c r="AP11" s="8"/>
    </row>
    <row r="12" spans="2:57" x14ac:dyDescent="0.25">
      <c r="AQ12" s="79" t="s">
        <v>38</v>
      </c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</row>
    <row r="13" spans="2:57" ht="15" x14ac:dyDescent="0.25">
      <c r="C13" s="76"/>
      <c r="D13" s="76"/>
      <c r="K13" s="28"/>
      <c r="L13" s="28"/>
      <c r="M13" s="28"/>
      <c r="P13" s="76"/>
      <c r="Q13" s="76"/>
      <c r="R13" s="89"/>
      <c r="S13" s="1"/>
      <c r="T13" s="2"/>
      <c r="U13" s="1"/>
      <c r="V13" s="1"/>
      <c r="W13" s="79" t="s">
        <v>37</v>
      </c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28"/>
      <c r="AL13" s="80" t="s">
        <v>25</v>
      </c>
      <c r="AM13" s="81"/>
      <c r="AN13" s="82"/>
      <c r="AQ13" s="72" t="s">
        <v>16</v>
      </c>
      <c r="AR13" s="72" t="s">
        <v>15</v>
      </c>
      <c r="AS13" s="72" t="s">
        <v>14</v>
      </c>
      <c r="AT13" s="72" t="s">
        <v>13</v>
      </c>
      <c r="AU13" s="72" t="s">
        <v>12</v>
      </c>
      <c r="AV13" s="72" t="s">
        <v>11</v>
      </c>
      <c r="AW13" s="72" t="s">
        <v>10</v>
      </c>
      <c r="AX13" s="72" t="s">
        <v>9</v>
      </c>
      <c r="AY13" s="72" t="s">
        <v>8</v>
      </c>
      <c r="AZ13" s="72" t="s">
        <v>7</v>
      </c>
      <c r="BA13" s="72" t="s">
        <v>6</v>
      </c>
      <c r="BB13" s="72" t="s">
        <v>5</v>
      </c>
      <c r="BC13" s="72" t="s">
        <v>39</v>
      </c>
      <c r="BD13" s="72" t="s">
        <v>46</v>
      </c>
      <c r="BE13" s="72" t="s">
        <v>40</v>
      </c>
    </row>
    <row r="14" spans="2:57" s="28" customFormat="1" ht="56.25" x14ac:dyDescent="0.25">
      <c r="B14" s="3" t="s">
        <v>24</v>
      </c>
      <c r="C14" s="3" t="s">
        <v>28</v>
      </c>
      <c r="D14" s="9" t="s">
        <v>35</v>
      </c>
      <c r="E14" s="3" t="s">
        <v>23</v>
      </c>
      <c r="F14" s="3" t="s">
        <v>22</v>
      </c>
      <c r="G14" s="9" t="s">
        <v>21</v>
      </c>
      <c r="H14" s="9" t="s">
        <v>20</v>
      </c>
      <c r="I14" s="9" t="s">
        <v>19</v>
      </c>
      <c r="J14" s="9" t="s">
        <v>18</v>
      </c>
      <c r="K14" s="9" t="s">
        <v>17</v>
      </c>
      <c r="L14" s="9" t="s">
        <v>30</v>
      </c>
      <c r="M14" s="9" t="s">
        <v>44</v>
      </c>
      <c r="N14" s="9" t="s">
        <v>42</v>
      </c>
      <c r="O14" s="9" t="s">
        <v>43</v>
      </c>
      <c r="P14" s="9" t="s">
        <v>47</v>
      </c>
      <c r="Q14" s="9" t="s">
        <v>146</v>
      </c>
      <c r="R14" s="9" t="s">
        <v>27</v>
      </c>
      <c r="S14" s="9" t="s">
        <v>41</v>
      </c>
      <c r="T14" s="9" t="s">
        <v>32</v>
      </c>
      <c r="U14" s="9" t="s">
        <v>31</v>
      </c>
      <c r="V14" s="9" t="s">
        <v>29</v>
      </c>
      <c r="W14" s="32" t="s">
        <v>16</v>
      </c>
      <c r="X14" s="9" t="s">
        <v>15</v>
      </c>
      <c r="Y14" s="9" t="s">
        <v>14</v>
      </c>
      <c r="Z14" s="9" t="s">
        <v>13</v>
      </c>
      <c r="AA14" s="9" t="s">
        <v>12</v>
      </c>
      <c r="AB14" s="9" t="s">
        <v>11</v>
      </c>
      <c r="AC14" s="9" t="s">
        <v>10</v>
      </c>
      <c r="AD14" s="9" t="s">
        <v>9</v>
      </c>
      <c r="AE14" s="9" t="s">
        <v>8</v>
      </c>
      <c r="AF14" s="9" t="s">
        <v>7</v>
      </c>
      <c r="AG14" s="9" t="s">
        <v>6</v>
      </c>
      <c r="AH14" s="9" t="s">
        <v>5</v>
      </c>
      <c r="AI14" s="9" t="s">
        <v>45</v>
      </c>
      <c r="AJ14" s="9" t="s">
        <v>4</v>
      </c>
      <c r="AK14" s="10"/>
      <c r="AL14" s="3">
        <v>2023</v>
      </c>
      <c r="AM14" s="3">
        <v>2024</v>
      </c>
      <c r="AN14" s="4" t="s">
        <v>3</v>
      </c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>
        <f>BD14-BC14</f>
        <v>0</v>
      </c>
    </row>
    <row r="15" spans="2:57" s="6" customFormat="1" ht="33.75" x14ac:dyDescent="0.25">
      <c r="B15" s="31">
        <v>1</v>
      </c>
      <c r="C15" s="30" t="s">
        <v>33</v>
      </c>
      <c r="D15" s="31" t="s">
        <v>34</v>
      </c>
      <c r="E15" s="45" t="s">
        <v>85</v>
      </c>
      <c r="F15" s="46" t="s">
        <v>86</v>
      </c>
      <c r="G15" s="12" t="s">
        <v>131</v>
      </c>
      <c r="H15" s="12" t="s">
        <v>148</v>
      </c>
      <c r="I15" s="19" t="s">
        <v>144</v>
      </c>
      <c r="J15" s="12"/>
      <c r="K15" s="12" t="s">
        <v>180</v>
      </c>
      <c r="L15" s="12"/>
      <c r="M15" s="12"/>
      <c r="N15" s="14">
        <v>10485235</v>
      </c>
      <c r="O15" s="14">
        <v>10485235</v>
      </c>
      <c r="P15" s="20"/>
      <c r="Q15" s="14">
        <v>346334</v>
      </c>
      <c r="R15" s="33">
        <f>+S15/O15</f>
        <v>3.303063784454998E-2</v>
      </c>
      <c r="S15" s="14">
        <f t="shared" ref="S15:S38" si="0">+P15+Q15</f>
        <v>346334</v>
      </c>
      <c r="T15" s="19" t="s">
        <v>78</v>
      </c>
      <c r="U15" s="19">
        <v>238</v>
      </c>
      <c r="V15" s="50">
        <v>44601</v>
      </c>
      <c r="W15" s="13"/>
      <c r="X15" s="13"/>
      <c r="Y15" s="13">
        <v>144222.89799999999</v>
      </c>
      <c r="Z15" s="13"/>
      <c r="AA15" s="13"/>
      <c r="AB15" s="13"/>
      <c r="AC15" s="13"/>
      <c r="AD15" s="13"/>
      <c r="AE15" s="13"/>
      <c r="AF15" s="13"/>
      <c r="AG15" s="13"/>
      <c r="AH15" s="21"/>
      <c r="AI15" s="35">
        <f>+SUM(W15:AH15)</f>
        <v>144222.89799999999</v>
      </c>
      <c r="AJ15" s="35">
        <f>+S15-AI15</f>
        <v>202111.10200000001</v>
      </c>
      <c r="AK15" s="22"/>
      <c r="AL15" s="17"/>
      <c r="AM15" s="17"/>
      <c r="AN15" s="37">
        <f>+AL15+AM15</f>
        <v>0</v>
      </c>
      <c r="AQ15" s="11">
        <f>'[1]CCH INV'!$AT6</f>
        <v>1</v>
      </c>
      <c r="AR15" s="11">
        <f>'[1]CCH INV'!$AU6</f>
        <v>0</v>
      </c>
      <c r="AS15" s="11">
        <v>0</v>
      </c>
      <c r="AT15" s="11"/>
      <c r="AU15" s="11"/>
      <c r="AV15" s="11"/>
      <c r="AW15" s="11"/>
      <c r="AX15" s="11"/>
      <c r="AY15" s="11"/>
      <c r="AZ15" s="11"/>
      <c r="BA15" s="11"/>
      <c r="BB15" s="11"/>
      <c r="BC15" s="36">
        <f>+SUM(AQ15:BB15)</f>
        <v>1</v>
      </c>
      <c r="BD15" s="11"/>
      <c r="BE15" s="36">
        <f>BD15-BC15</f>
        <v>-1</v>
      </c>
    </row>
    <row r="16" spans="2:57" s="6" customFormat="1" ht="22.5" x14ac:dyDescent="0.25">
      <c r="B16" s="31">
        <v>2</v>
      </c>
      <c r="C16" s="30" t="s">
        <v>33</v>
      </c>
      <c r="D16" s="19" t="s">
        <v>34</v>
      </c>
      <c r="E16" s="45" t="s">
        <v>87</v>
      </c>
      <c r="F16" s="46" t="s">
        <v>88</v>
      </c>
      <c r="G16" s="12" t="s">
        <v>132</v>
      </c>
      <c r="H16" s="12" t="s">
        <v>153</v>
      </c>
      <c r="I16" s="19" t="s">
        <v>144</v>
      </c>
      <c r="J16" s="12"/>
      <c r="K16" s="12" t="s">
        <v>181</v>
      </c>
      <c r="L16" s="12"/>
      <c r="M16" s="12"/>
      <c r="N16" s="14">
        <v>10485235</v>
      </c>
      <c r="O16" s="14">
        <v>10485235</v>
      </c>
      <c r="P16" s="20"/>
      <c r="Q16" s="14">
        <v>50541</v>
      </c>
      <c r="R16" s="33">
        <f t="shared" ref="R16:R36" si="1">+S16/O16</f>
        <v>4.820206700183639E-3</v>
      </c>
      <c r="S16" s="14">
        <f t="shared" si="0"/>
        <v>50541</v>
      </c>
      <c r="T16" s="19" t="s">
        <v>78</v>
      </c>
      <c r="U16" s="19">
        <v>238</v>
      </c>
      <c r="V16" s="50">
        <v>44601</v>
      </c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21"/>
      <c r="AI16" s="35">
        <f t="shared" ref="AI16:AI36" si="2">+SUM(W16:AH16)</f>
        <v>0</v>
      </c>
      <c r="AJ16" s="35">
        <f t="shared" ref="AJ16:AJ36" si="3">+S16-AI16</f>
        <v>50541</v>
      </c>
      <c r="AK16" s="22"/>
      <c r="AL16" s="17"/>
      <c r="AM16" s="17"/>
      <c r="AN16" s="37">
        <f t="shared" ref="AN16:AN36" si="4">+AL16+AM16</f>
        <v>0</v>
      </c>
      <c r="AQ16" s="11">
        <f>'[1]CCH INV'!$AT7</f>
        <v>0</v>
      </c>
      <c r="AR16" s="11">
        <f>'[1]CCH INV'!$AU7</f>
        <v>0</v>
      </c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36">
        <f t="shared" ref="BC16:BC38" si="5">+SUM(AQ16:BB16)</f>
        <v>0</v>
      </c>
      <c r="BD16" s="11"/>
      <c r="BE16" s="36">
        <f t="shared" ref="BE16:BE39" si="6">BD16-BC16</f>
        <v>0</v>
      </c>
    </row>
    <row r="17" spans="2:57" s="6" customFormat="1" ht="33.75" x14ac:dyDescent="0.25">
      <c r="B17" s="31">
        <v>3</v>
      </c>
      <c r="C17" s="30" t="s">
        <v>33</v>
      </c>
      <c r="D17" s="19" t="s">
        <v>34</v>
      </c>
      <c r="E17" s="45" t="s">
        <v>89</v>
      </c>
      <c r="F17" s="46" t="s">
        <v>90</v>
      </c>
      <c r="G17" s="12" t="s">
        <v>133</v>
      </c>
      <c r="H17" s="12" t="s">
        <v>154</v>
      </c>
      <c r="I17" s="19" t="s">
        <v>144</v>
      </c>
      <c r="J17" s="12"/>
      <c r="K17" s="12" t="s">
        <v>182</v>
      </c>
      <c r="L17" s="12"/>
      <c r="M17" s="12"/>
      <c r="N17" s="14">
        <v>10485235</v>
      </c>
      <c r="O17" s="14">
        <v>10485235</v>
      </c>
      <c r="P17" s="20"/>
      <c r="Q17" s="14">
        <v>0</v>
      </c>
      <c r="R17" s="33">
        <f t="shared" si="1"/>
        <v>0</v>
      </c>
      <c r="S17" s="14">
        <f t="shared" si="0"/>
        <v>0</v>
      </c>
      <c r="T17" s="19"/>
      <c r="U17" s="19"/>
      <c r="V17" s="50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21"/>
      <c r="AI17" s="35">
        <f t="shared" si="2"/>
        <v>0</v>
      </c>
      <c r="AJ17" s="35">
        <f t="shared" si="3"/>
        <v>0</v>
      </c>
      <c r="AK17" s="22"/>
      <c r="AL17" s="17"/>
      <c r="AM17" s="17"/>
      <c r="AN17" s="37">
        <f t="shared" si="4"/>
        <v>0</v>
      </c>
      <c r="AQ17" s="11">
        <f>'[1]CCH INV'!$AT8</f>
        <v>0</v>
      </c>
      <c r="AR17" s="11">
        <f>'[1]CCH INV'!$AU8</f>
        <v>0</v>
      </c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36">
        <f t="shared" si="5"/>
        <v>0</v>
      </c>
      <c r="BD17" s="11"/>
      <c r="BE17" s="36">
        <f t="shared" si="6"/>
        <v>0</v>
      </c>
    </row>
    <row r="18" spans="2:57" s="6" customFormat="1" ht="22.5" x14ac:dyDescent="0.25">
      <c r="B18" s="31">
        <v>4</v>
      </c>
      <c r="C18" s="30" t="s">
        <v>33</v>
      </c>
      <c r="D18" s="19" t="s">
        <v>34</v>
      </c>
      <c r="E18" s="45" t="s">
        <v>91</v>
      </c>
      <c r="F18" s="46" t="s">
        <v>92</v>
      </c>
      <c r="G18" s="12" t="s">
        <v>134</v>
      </c>
      <c r="H18" s="12" t="s">
        <v>149</v>
      </c>
      <c r="I18" s="19" t="s">
        <v>144</v>
      </c>
      <c r="J18" s="12"/>
      <c r="K18" s="12" t="s">
        <v>183</v>
      </c>
      <c r="L18" s="12"/>
      <c r="M18" s="12"/>
      <c r="N18" s="14">
        <v>10485235</v>
      </c>
      <c r="O18" s="14">
        <v>10485235</v>
      </c>
      <c r="P18" s="20"/>
      <c r="Q18" s="14">
        <v>85740</v>
      </c>
      <c r="R18" s="33">
        <f t="shared" si="1"/>
        <v>8.1772130047633642E-3</v>
      </c>
      <c r="S18" s="14">
        <f t="shared" si="0"/>
        <v>85740</v>
      </c>
      <c r="T18" s="19" t="s">
        <v>78</v>
      </c>
      <c r="U18" s="19">
        <v>238</v>
      </c>
      <c r="V18" s="50">
        <v>44601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21"/>
      <c r="AI18" s="35">
        <f t="shared" si="2"/>
        <v>0</v>
      </c>
      <c r="AJ18" s="35">
        <f t="shared" si="3"/>
        <v>85740</v>
      </c>
      <c r="AK18" s="22"/>
      <c r="AL18" s="17"/>
      <c r="AM18" s="17"/>
      <c r="AN18" s="37">
        <f t="shared" si="4"/>
        <v>0</v>
      </c>
      <c r="AQ18" s="11">
        <f>'[1]CCH INV'!$AT9</f>
        <v>0.95</v>
      </c>
      <c r="AR18" s="11">
        <f>'[1]CCH INV'!$AU9</f>
        <v>-0.05</v>
      </c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36">
        <f t="shared" si="5"/>
        <v>0.89999999999999991</v>
      </c>
      <c r="BD18" s="11"/>
      <c r="BE18" s="36">
        <f t="shared" si="6"/>
        <v>-0.89999999999999991</v>
      </c>
    </row>
    <row r="19" spans="2:57" s="6" customFormat="1" ht="22.5" x14ac:dyDescent="0.25">
      <c r="B19" s="31">
        <v>5</v>
      </c>
      <c r="C19" s="30" t="s">
        <v>33</v>
      </c>
      <c r="D19" s="19" t="s">
        <v>34</v>
      </c>
      <c r="E19" s="45" t="s">
        <v>93</v>
      </c>
      <c r="F19" s="46" t="s">
        <v>94</v>
      </c>
      <c r="G19" s="12" t="s">
        <v>135</v>
      </c>
      <c r="H19" s="12" t="s">
        <v>150</v>
      </c>
      <c r="I19" s="19" t="s">
        <v>144</v>
      </c>
      <c r="J19" s="12"/>
      <c r="K19" s="12" t="s">
        <v>182</v>
      </c>
      <c r="L19" s="12"/>
      <c r="M19" s="12"/>
      <c r="N19" s="14">
        <v>10485235</v>
      </c>
      <c r="O19" s="14">
        <v>10485235</v>
      </c>
      <c r="P19" s="20"/>
      <c r="Q19" s="14">
        <v>0</v>
      </c>
      <c r="R19" s="33">
        <f t="shared" si="1"/>
        <v>0</v>
      </c>
      <c r="S19" s="14">
        <f t="shared" si="0"/>
        <v>0</v>
      </c>
      <c r="T19" s="19"/>
      <c r="U19" s="19"/>
      <c r="V19" s="50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21"/>
      <c r="AI19" s="35">
        <f t="shared" si="2"/>
        <v>0</v>
      </c>
      <c r="AJ19" s="35">
        <f t="shared" si="3"/>
        <v>0</v>
      </c>
      <c r="AK19" s="22"/>
      <c r="AL19" s="17"/>
      <c r="AM19" s="17"/>
      <c r="AN19" s="37">
        <f t="shared" si="4"/>
        <v>0</v>
      </c>
      <c r="AQ19" s="11">
        <f>'[1]CCH INV'!$AT10</f>
        <v>0</v>
      </c>
      <c r="AR19" s="11">
        <f>'[1]CCH INV'!$AU10</f>
        <v>0</v>
      </c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36">
        <f t="shared" si="5"/>
        <v>0</v>
      </c>
      <c r="BD19" s="11"/>
      <c r="BE19" s="36">
        <f t="shared" si="6"/>
        <v>0</v>
      </c>
    </row>
    <row r="20" spans="2:57" s="6" customFormat="1" ht="33.75" x14ac:dyDescent="0.25">
      <c r="B20" s="31">
        <v>6</v>
      </c>
      <c r="C20" s="30" t="s">
        <v>33</v>
      </c>
      <c r="D20" s="19" t="s">
        <v>34</v>
      </c>
      <c r="E20" s="45" t="s">
        <v>95</v>
      </c>
      <c r="F20" s="46" t="s">
        <v>96</v>
      </c>
      <c r="G20" s="12" t="s">
        <v>135</v>
      </c>
      <c r="H20" s="12" t="s">
        <v>150</v>
      </c>
      <c r="I20" s="19" t="s">
        <v>144</v>
      </c>
      <c r="J20" s="12"/>
      <c r="K20" s="12" t="s">
        <v>182</v>
      </c>
      <c r="L20" s="12"/>
      <c r="M20" s="12"/>
      <c r="N20" s="14">
        <v>10485235</v>
      </c>
      <c r="O20" s="14">
        <v>10485235</v>
      </c>
      <c r="P20" s="20"/>
      <c r="Q20" s="14">
        <v>0</v>
      </c>
      <c r="R20" s="33">
        <f t="shared" si="1"/>
        <v>0</v>
      </c>
      <c r="S20" s="14">
        <f t="shared" si="0"/>
        <v>0</v>
      </c>
      <c r="T20" s="19"/>
      <c r="U20" s="19"/>
      <c r="V20" s="50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21"/>
      <c r="AI20" s="35">
        <f t="shared" si="2"/>
        <v>0</v>
      </c>
      <c r="AJ20" s="35">
        <f t="shared" si="3"/>
        <v>0</v>
      </c>
      <c r="AK20" s="22"/>
      <c r="AL20" s="17"/>
      <c r="AM20" s="17"/>
      <c r="AN20" s="37">
        <f t="shared" si="4"/>
        <v>0</v>
      </c>
      <c r="AQ20" s="11">
        <f>'[1]CCH INV'!$AT11</f>
        <v>0</v>
      </c>
      <c r="AR20" s="11">
        <f>'[1]CCH INV'!$AU11</f>
        <v>0</v>
      </c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36">
        <f t="shared" si="5"/>
        <v>0</v>
      </c>
      <c r="BD20" s="11"/>
      <c r="BE20" s="36">
        <f t="shared" si="6"/>
        <v>0</v>
      </c>
    </row>
    <row r="21" spans="2:57" s="6" customFormat="1" ht="33.75" x14ac:dyDescent="0.25">
      <c r="B21" s="31">
        <v>7</v>
      </c>
      <c r="C21" s="30" t="s">
        <v>33</v>
      </c>
      <c r="D21" s="19" t="s">
        <v>34</v>
      </c>
      <c r="E21" s="45" t="s">
        <v>97</v>
      </c>
      <c r="F21" s="46" t="s">
        <v>98</v>
      </c>
      <c r="G21" s="12" t="s">
        <v>136</v>
      </c>
      <c r="H21" s="12" t="s">
        <v>136</v>
      </c>
      <c r="I21" s="19" t="s">
        <v>144</v>
      </c>
      <c r="J21" s="12"/>
      <c r="K21" s="12" t="s">
        <v>184</v>
      </c>
      <c r="L21" s="12"/>
      <c r="M21" s="12"/>
      <c r="N21" s="14">
        <v>10485235</v>
      </c>
      <c r="O21" s="14">
        <v>10485235</v>
      </c>
      <c r="P21" s="20"/>
      <c r="Q21" s="14">
        <v>0</v>
      </c>
      <c r="R21" s="33">
        <f t="shared" si="1"/>
        <v>0</v>
      </c>
      <c r="S21" s="14">
        <f t="shared" si="0"/>
        <v>0</v>
      </c>
      <c r="T21" s="19"/>
      <c r="U21" s="19"/>
      <c r="V21" s="50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21"/>
      <c r="AI21" s="35">
        <f t="shared" si="2"/>
        <v>0</v>
      </c>
      <c r="AJ21" s="35">
        <f t="shared" si="3"/>
        <v>0</v>
      </c>
      <c r="AK21" s="22"/>
      <c r="AL21" s="17"/>
      <c r="AM21" s="17"/>
      <c r="AN21" s="37">
        <f t="shared" si="4"/>
        <v>0</v>
      </c>
      <c r="AQ21" s="11">
        <f>'[1]CCH INV'!$AT12</f>
        <v>0</v>
      </c>
      <c r="AR21" s="11">
        <f>'[1]CCH INV'!$AU12</f>
        <v>0</v>
      </c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36">
        <f t="shared" si="5"/>
        <v>0</v>
      </c>
      <c r="BD21" s="11"/>
      <c r="BE21" s="36">
        <f t="shared" si="6"/>
        <v>0</v>
      </c>
    </row>
    <row r="22" spans="2:57" s="6" customFormat="1" ht="22.5" x14ac:dyDescent="0.25">
      <c r="B22" s="31">
        <v>8</v>
      </c>
      <c r="C22" s="30" t="s">
        <v>33</v>
      </c>
      <c r="D22" s="19" t="s">
        <v>34</v>
      </c>
      <c r="E22" s="45" t="s">
        <v>99</v>
      </c>
      <c r="F22" s="46" t="s">
        <v>100</v>
      </c>
      <c r="G22" s="12" t="s">
        <v>137</v>
      </c>
      <c r="H22" s="12" t="s">
        <v>155</v>
      </c>
      <c r="I22" s="19" t="s">
        <v>144</v>
      </c>
      <c r="J22" s="12"/>
      <c r="K22" s="12" t="s">
        <v>185</v>
      </c>
      <c r="L22" s="12"/>
      <c r="M22" s="12"/>
      <c r="N22" s="14">
        <v>10485235</v>
      </c>
      <c r="O22" s="14">
        <v>10485235</v>
      </c>
      <c r="P22" s="20"/>
      <c r="Q22" s="14">
        <v>50690</v>
      </c>
      <c r="R22" s="33">
        <f t="shared" si="1"/>
        <v>4.8344171589859456E-3</v>
      </c>
      <c r="S22" s="14">
        <f t="shared" si="0"/>
        <v>50690</v>
      </c>
      <c r="T22" s="19" t="s">
        <v>78</v>
      </c>
      <c r="U22" s="19">
        <v>238</v>
      </c>
      <c r="V22" s="50">
        <v>44601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21"/>
      <c r="AI22" s="35">
        <f t="shared" si="2"/>
        <v>0</v>
      </c>
      <c r="AJ22" s="35">
        <f t="shared" si="3"/>
        <v>50690</v>
      </c>
      <c r="AK22" s="22"/>
      <c r="AL22" s="17"/>
      <c r="AM22" s="17"/>
      <c r="AN22" s="37">
        <f t="shared" si="4"/>
        <v>0</v>
      </c>
      <c r="AQ22" s="11">
        <f>'[1]CCH INV'!$AT13</f>
        <v>1</v>
      </c>
      <c r="AR22" s="11">
        <f>'[1]CCH INV'!$AU13</f>
        <v>0</v>
      </c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36">
        <f t="shared" si="5"/>
        <v>1</v>
      </c>
      <c r="BD22" s="11"/>
      <c r="BE22" s="36">
        <f t="shared" si="6"/>
        <v>-1</v>
      </c>
    </row>
    <row r="23" spans="2:57" s="6" customFormat="1" ht="22.5" x14ac:dyDescent="0.25">
      <c r="B23" s="31">
        <v>9</v>
      </c>
      <c r="C23" s="30" t="s">
        <v>33</v>
      </c>
      <c r="D23" s="19" t="s">
        <v>34</v>
      </c>
      <c r="E23" s="45" t="s">
        <v>101</v>
      </c>
      <c r="F23" s="46" t="s">
        <v>102</v>
      </c>
      <c r="G23" s="12" t="s">
        <v>138</v>
      </c>
      <c r="H23" s="12" t="s">
        <v>151</v>
      </c>
      <c r="I23" s="19" t="s">
        <v>144</v>
      </c>
      <c r="J23" s="12"/>
      <c r="K23" s="12" t="s">
        <v>186</v>
      </c>
      <c r="L23" s="12"/>
      <c r="M23" s="12"/>
      <c r="N23" s="14">
        <v>10485235</v>
      </c>
      <c r="O23" s="14">
        <v>10485235</v>
      </c>
      <c r="P23" s="20"/>
      <c r="Q23" s="14">
        <v>461869</v>
      </c>
      <c r="R23" s="33">
        <f t="shared" si="1"/>
        <v>4.4049465748740968E-2</v>
      </c>
      <c r="S23" s="14">
        <f t="shared" si="0"/>
        <v>461869</v>
      </c>
      <c r="T23" s="19" t="s">
        <v>78</v>
      </c>
      <c r="U23" s="19">
        <v>238</v>
      </c>
      <c r="V23" s="50">
        <v>44601</v>
      </c>
      <c r="W23" s="13"/>
      <c r="X23" s="13"/>
      <c r="Y23" s="13">
        <v>4890</v>
      </c>
      <c r="Z23" s="13"/>
      <c r="AA23" s="13"/>
      <c r="AB23" s="13"/>
      <c r="AC23" s="13"/>
      <c r="AD23" s="13"/>
      <c r="AE23" s="13"/>
      <c r="AF23" s="13"/>
      <c r="AG23" s="13"/>
      <c r="AH23" s="21"/>
      <c r="AI23" s="35">
        <f t="shared" si="2"/>
        <v>4890</v>
      </c>
      <c r="AJ23" s="35">
        <f t="shared" si="3"/>
        <v>456979</v>
      </c>
      <c r="AK23" s="22"/>
      <c r="AL23" s="17"/>
      <c r="AM23" s="17"/>
      <c r="AN23" s="37">
        <f t="shared" si="4"/>
        <v>0</v>
      </c>
      <c r="AQ23" s="11">
        <f>'[1]CCH INV'!$AT14</f>
        <v>0.99</v>
      </c>
      <c r="AR23" s="11">
        <f>'[1]CCH INV'!$AU14</f>
        <v>0.01</v>
      </c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36">
        <f t="shared" si="5"/>
        <v>1</v>
      </c>
      <c r="BD23" s="11"/>
      <c r="BE23" s="36">
        <f t="shared" si="6"/>
        <v>-1</v>
      </c>
    </row>
    <row r="24" spans="2:57" s="6" customFormat="1" ht="22.5" x14ac:dyDescent="0.25">
      <c r="B24" s="31">
        <v>10</v>
      </c>
      <c r="C24" s="30" t="s">
        <v>33</v>
      </c>
      <c r="D24" s="19" t="s">
        <v>34</v>
      </c>
      <c r="E24" s="45" t="s">
        <v>103</v>
      </c>
      <c r="F24" s="46" t="s">
        <v>104</v>
      </c>
      <c r="G24" s="12" t="s">
        <v>138</v>
      </c>
      <c r="H24" s="12" t="s">
        <v>152</v>
      </c>
      <c r="I24" s="19" t="s">
        <v>144</v>
      </c>
      <c r="J24" s="12"/>
      <c r="K24" s="12" t="s">
        <v>187</v>
      </c>
      <c r="L24" s="12"/>
      <c r="M24" s="12"/>
      <c r="N24" s="14">
        <v>10485235</v>
      </c>
      <c r="O24" s="14">
        <v>10485235</v>
      </c>
      <c r="P24" s="20"/>
      <c r="Q24" s="14">
        <v>140101</v>
      </c>
      <c r="R24" s="33">
        <f t="shared" si="1"/>
        <v>1.3361741534643716E-2</v>
      </c>
      <c r="S24" s="14">
        <f t="shared" si="0"/>
        <v>140101</v>
      </c>
      <c r="T24" s="19" t="s">
        <v>78</v>
      </c>
      <c r="U24" s="19">
        <v>238</v>
      </c>
      <c r="V24" s="50">
        <v>44601</v>
      </c>
      <c r="W24" s="13"/>
      <c r="X24" s="13"/>
      <c r="Y24" s="13">
        <v>4291.7520000000004</v>
      </c>
      <c r="Z24" s="13"/>
      <c r="AA24" s="13"/>
      <c r="AB24" s="13"/>
      <c r="AC24" s="13"/>
      <c r="AD24" s="13"/>
      <c r="AE24" s="13"/>
      <c r="AF24" s="13"/>
      <c r="AG24" s="13"/>
      <c r="AH24" s="21"/>
      <c r="AI24" s="35">
        <f t="shared" si="2"/>
        <v>4291.7520000000004</v>
      </c>
      <c r="AJ24" s="35">
        <f t="shared" si="3"/>
        <v>135809.24799999999</v>
      </c>
      <c r="AK24" s="22"/>
      <c r="AL24" s="17"/>
      <c r="AM24" s="17"/>
      <c r="AN24" s="37">
        <f t="shared" si="4"/>
        <v>0</v>
      </c>
      <c r="AQ24" s="11">
        <f>'[1]CCH INV'!$AT15</f>
        <v>1</v>
      </c>
      <c r="AR24" s="11">
        <f>'[1]CCH INV'!$AU15</f>
        <v>0</v>
      </c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36">
        <f t="shared" si="5"/>
        <v>1</v>
      </c>
      <c r="BD24" s="11"/>
      <c r="BE24" s="36">
        <f t="shared" si="6"/>
        <v>-1</v>
      </c>
    </row>
    <row r="25" spans="2:57" s="6" customFormat="1" ht="22.5" x14ac:dyDescent="0.25">
      <c r="B25" s="31">
        <v>11</v>
      </c>
      <c r="C25" s="30" t="s">
        <v>33</v>
      </c>
      <c r="D25" s="19" t="s">
        <v>34</v>
      </c>
      <c r="E25" s="45" t="s">
        <v>105</v>
      </c>
      <c r="F25" s="46" t="s">
        <v>106</v>
      </c>
      <c r="G25" s="12" t="s">
        <v>139</v>
      </c>
      <c r="H25" s="12" t="s">
        <v>156</v>
      </c>
      <c r="I25" s="19" t="s">
        <v>144</v>
      </c>
      <c r="J25" s="12"/>
      <c r="K25" s="12" t="s">
        <v>185</v>
      </c>
      <c r="L25" s="12"/>
      <c r="M25" s="12"/>
      <c r="N25" s="14">
        <v>10485235</v>
      </c>
      <c r="O25" s="14">
        <v>10485235</v>
      </c>
      <c r="P25" s="20"/>
      <c r="Q25" s="14">
        <v>3597</v>
      </c>
      <c r="R25" s="33">
        <f t="shared" si="1"/>
        <v>3.430538275966156E-4</v>
      </c>
      <c r="S25" s="14">
        <f t="shared" si="0"/>
        <v>3597</v>
      </c>
      <c r="T25" s="19" t="s">
        <v>78</v>
      </c>
      <c r="U25" s="19">
        <v>238</v>
      </c>
      <c r="V25" s="50">
        <v>44601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21"/>
      <c r="AI25" s="35">
        <f t="shared" si="2"/>
        <v>0</v>
      </c>
      <c r="AJ25" s="35">
        <f t="shared" si="3"/>
        <v>3597</v>
      </c>
      <c r="AK25" s="22"/>
      <c r="AL25" s="17"/>
      <c r="AM25" s="17"/>
      <c r="AN25" s="37">
        <f t="shared" si="4"/>
        <v>0</v>
      </c>
      <c r="AQ25" s="11">
        <f>'[1]CCH INV'!$AT16</f>
        <v>1</v>
      </c>
      <c r="AR25" s="11">
        <f>'[1]CCH INV'!$AU16</f>
        <v>0</v>
      </c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36">
        <f t="shared" si="5"/>
        <v>1</v>
      </c>
      <c r="BD25" s="11"/>
      <c r="BE25" s="36">
        <f t="shared" si="6"/>
        <v>-1</v>
      </c>
    </row>
    <row r="26" spans="2:57" s="6" customFormat="1" ht="22.5" x14ac:dyDescent="0.25">
      <c r="B26" s="31">
        <v>12</v>
      </c>
      <c r="C26" s="30" t="s">
        <v>33</v>
      </c>
      <c r="D26" s="19" t="s">
        <v>34</v>
      </c>
      <c r="E26" s="45" t="s">
        <v>107</v>
      </c>
      <c r="F26" s="46" t="s">
        <v>108</v>
      </c>
      <c r="G26" s="12" t="s">
        <v>133</v>
      </c>
      <c r="H26" s="12" t="s">
        <v>157</v>
      </c>
      <c r="I26" s="19" t="s">
        <v>144</v>
      </c>
      <c r="J26" s="12"/>
      <c r="K26" s="12" t="s">
        <v>185</v>
      </c>
      <c r="L26" s="12"/>
      <c r="M26" s="12"/>
      <c r="N26" s="14">
        <v>10485235</v>
      </c>
      <c r="O26" s="14">
        <v>10485235</v>
      </c>
      <c r="P26" s="20"/>
      <c r="Q26" s="14">
        <v>73344</v>
      </c>
      <c r="R26" s="33">
        <f t="shared" si="1"/>
        <v>6.9949791301768633E-3</v>
      </c>
      <c r="S26" s="14">
        <f t="shared" si="0"/>
        <v>73344</v>
      </c>
      <c r="T26" s="19" t="s">
        <v>78</v>
      </c>
      <c r="U26" s="19">
        <v>238</v>
      </c>
      <c r="V26" s="50">
        <v>44601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21"/>
      <c r="AI26" s="35">
        <f t="shared" si="2"/>
        <v>0</v>
      </c>
      <c r="AJ26" s="35">
        <f t="shared" si="3"/>
        <v>73344</v>
      </c>
      <c r="AK26" s="22"/>
      <c r="AL26" s="17"/>
      <c r="AM26" s="17"/>
      <c r="AN26" s="37">
        <f t="shared" si="4"/>
        <v>0</v>
      </c>
      <c r="AQ26" s="11">
        <f>'[1]CCH INV'!$AT17</f>
        <v>1</v>
      </c>
      <c r="AR26" s="11">
        <f>'[1]CCH INV'!$AU17</f>
        <v>0</v>
      </c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36">
        <f t="shared" si="5"/>
        <v>1</v>
      </c>
      <c r="BD26" s="11"/>
      <c r="BE26" s="36">
        <f t="shared" si="6"/>
        <v>-1</v>
      </c>
    </row>
    <row r="27" spans="2:57" s="6" customFormat="1" ht="22.5" x14ac:dyDescent="0.25">
      <c r="B27" s="31">
        <v>13</v>
      </c>
      <c r="C27" s="30" t="s">
        <v>33</v>
      </c>
      <c r="D27" s="19" t="s">
        <v>34</v>
      </c>
      <c r="E27" s="45" t="s">
        <v>109</v>
      </c>
      <c r="F27" s="46" t="s">
        <v>110</v>
      </c>
      <c r="G27" s="12" t="s">
        <v>133</v>
      </c>
      <c r="H27" s="12" t="s">
        <v>158</v>
      </c>
      <c r="I27" s="19" t="s">
        <v>144</v>
      </c>
      <c r="J27" s="12"/>
      <c r="K27" s="12" t="s">
        <v>187</v>
      </c>
      <c r="L27" s="12"/>
      <c r="M27" s="12"/>
      <c r="N27" s="14">
        <v>10485235</v>
      </c>
      <c r="O27" s="14">
        <v>10485235</v>
      </c>
      <c r="P27" s="20"/>
      <c r="Q27" s="14">
        <v>470583</v>
      </c>
      <c r="R27" s="33">
        <f t="shared" si="1"/>
        <v>4.4880539158159066E-2</v>
      </c>
      <c r="S27" s="14">
        <f t="shared" si="0"/>
        <v>470583</v>
      </c>
      <c r="T27" s="19" t="s">
        <v>78</v>
      </c>
      <c r="U27" s="19">
        <v>238</v>
      </c>
      <c r="V27" s="50">
        <v>44601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21"/>
      <c r="AI27" s="35">
        <f t="shared" si="2"/>
        <v>0</v>
      </c>
      <c r="AJ27" s="35">
        <f t="shared" si="3"/>
        <v>470583</v>
      </c>
      <c r="AK27" s="22"/>
      <c r="AL27" s="17"/>
      <c r="AM27" s="17"/>
      <c r="AN27" s="37">
        <f t="shared" si="4"/>
        <v>0</v>
      </c>
      <c r="AQ27" s="11">
        <f>'[1]CCH INV'!$AT18</f>
        <v>1</v>
      </c>
      <c r="AR27" s="11">
        <f>'[1]CCH INV'!$AU18</f>
        <v>0</v>
      </c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36">
        <f t="shared" si="5"/>
        <v>1</v>
      </c>
      <c r="BD27" s="11"/>
      <c r="BE27" s="36">
        <f t="shared" si="6"/>
        <v>-1</v>
      </c>
    </row>
    <row r="28" spans="2:57" s="6" customFormat="1" ht="22.5" x14ac:dyDescent="0.25">
      <c r="B28" s="31">
        <v>14</v>
      </c>
      <c r="C28" s="30" t="s">
        <v>33</v>
      </c>
      <c r="D28" s="19" t="s">
        <v>34</v>
      </c>
      <c r="E28" s="45" t="s">
        <v>111</v>
      </c>
      <c r="F28" s="46" t="s">
        <v>112</v>
      </c>
      <c r="G28" s="12" t="s">
        <v>134</v>
      </c>
      <c r="H28" s="12" t="s">
        <v>159</v>
      </c>
      <c r="I28" s="19" t="s">
        <v>144</v>
      </c>
      <c r="J28" s="12"/>
      <c r="K28" s="12" t="s">
        <v>188</v>
      </c>
      <c r="L28" s="12"/>
      <c r="M28" s="12"/>
      <c r="N28" s="14">
        <v>10485235</v>
      </c>
      <c r="O28" s="14">
        <v>10485235</v>
      </c>
      <c r="P28" s="20"/>
      <c r="Q28" s="14">
        <v>5431275</v>
      </c>
      <c r="R28" s="33">
        <f t="shared" si="1"/>
        <v>0.51799268209057781</v>
      </c>
      <c r="S28" s="14">
        <f t="shared" si="0"/>
        <v>5431275</v>
      </c>
      <c r="T28" s="19" t="s">
        <v>78</v>
      </c>
      <c r="U28" s="19">
        <v>238</v>
      </c>
      <c r="V28" s="50">
        <v>44601</v>
      </c>
      <c r="W28" s="13"/>
      <c r="X28" s="13"/>
      <c r="Y28" s="13">
        <v>1811213.5689999999</v>
      </c>
      <c r="Z28" s="13"/>
      <c r="AA28" s="13"/>
      <c r="AB28" s="13"/>
      <c r="AC28" s="13"/>
      <c r="AD28" s="13"/>
      <c r="AE28" s="13"/>
      <c r="AF28" s="13"/>
      <c r="AG28" s="13"/>
      <c r="AH28" s="21"/>
      <c r="AI28" s="35">
        <f t="shared" si="2"/>
        <v>1811213.5689999999</v>
      </c>
      <c r="AJ28" s="35">
        <f t="shared" si="3"/>
        <v>3620061.4309999999</v>
      </c>
      <c r="AK28" s="22"/>
      <c r="AL28" s="17"/>
      <c r="AM28" s="17"/>
      <c r="AN28" s="37">
        <f t="shared" si="4"/>
        <v>0</v>
      </c>
      <c r="AQ28" s="11">
        <f>'[1]CCH INV'!$AT19</f>
        <v>0.98</v>
      </c>
      <c r="AR28" s="11">
        <f>'[1]CCH INV'!$AU19</f>
        <v>-0.04</v>
      </c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36">
        <f t="shared" si="5"/>
        <v>0.94</v>
      </c>
      <c r="BD28" s="11"/>
      <c r="BE28" s="36">
        <f t="shared" si="6"/>
        <v>-0.94</v>
      </c>
    </row>
    <row r="29" spans="2:57" s="6" customFormat="1" ht="33.75" x14ac:dyDescent="0.25">
      <c r="B29" s="31">
        <v>15</v>
      </c>
      <c r="C29" s="30" t="s">
        <v>33</v>
      </c>
      <c r="D29" s="19" t="s">
        <v>34</v>
      </c>
      <c r="E29" s="45" t="s">
        <v>113</v>
      </c>
      <c r="F29" s="46" t="s">
        <v>114</v>
      </c>
      <c r="G29" s="12" t="s">
        <v>133</v>
      </c>
      <c r="H29" s="12" t="s">
        <v>154</v>
      </c>
      <c r="I29" s="19" t="s">
        <v>144</v>
      </c>
      <c r="J29" s="12"/>
      <c r="K29" s="12" t="s">
        <v>189</v>
      </c>
      <c r="L29" s="12"/>
      <c r="M29" s="12"/>
      <c r="N29" s="14">
        <v>10485235</v>
      </c>
      <c r="O29" s="14">
        <v>10485235</v>
      </c>
      <c r="P29" s="20"/>
      <c r="Q29" s="14">
        <v>263039</v>
      </c>
      <c r="R29" s="33">
        <f t="shared" si="1"/>
        <v>2.5086609885233854E-2</v>
      </c>
      <c r="S29" s="14">
        <f t="shared" si="0"/>
        <v>263039</v>
      </c>
      <c r="T29" s="19" t="s">
        <v>78</v>
      </c>
      <c r="U29" s="19">
        <v>238</v>
      </c>
      <c r="V29" s="50">
        <v>44601</v>
      </c>
      <c r="W29" s="13"/>
      <c r="X29" s="13"/>
      <c r="Y29" s="13">
        <v>91103.445000000007</v>
      </c>
      <c r="Z29" s="13"/>
      <c r="AA29" s="13"/>
      <c r="AB29" s="13"/>
      <c r="AC29" s="13"/>
      <c r="AD29" s="13"/>
      <c r="AE29" s="13"/>
      <c r="AF29" s="13"/>
      <c r="AG29" s="13"/>
      <c r="AH29" s="21"/>
      <c r="AI29" s="35">
        <f t="shared" si="2"/>
        <v>91103.445000000007</v>
      </c>
      <c r="AJ29" s="35">
        <f t="shared" si="3"/>
        <v>171935.55499999999</v>
      </c>
      <c r="AK29" s="22"/>
      <c r="AL29" s="17"/>
      <c r="AM29" s="17"/>
      <c r="AN29" s="37">
        <f t="shared" si="4"/>
        <v>0</v>
      </c>
      <c r="AQ29" s="11">
        <f>'[1]CCH INV'!$AT20</f>
        <v>1</v>
      </c>
      <c r="AR29" s="11">
        <f>'[1]CCH INV'!$AU20</f>
        <v>0</v>
      </c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36">
        <f t="shared" si="5"/>
        <v>1</v>
      </c>
      <c r="BD29" s="11"/>
      <c r="BE29" s="36">
        <f t="shared" si="6"/>
        <v>-1</v>
      </c>
    </row>
    <row r="30" spans="2:57" s="6" customFormat="1" ht="33.75" x14ac:dyDescent="0.25">
      <c r="B30" s="31">
        <v>16</v>
      </c>
      <c r="C30" s="30" t="s">
        <v>33</v>
      </c>
      <c r="D30" s="19" t="s">
        <v>34</v>
      </c>
      <c r="E30" s="45" t="s">
        <v>115</v>
      </c>
      <c r="F30" s="46" t="s">
        <v>116</v>
      </c>
      <c r="G30" s="12" t="s">
        <v>140</v>
      </c>
      <c r="H30" s="12" t="s">
        <v>142</v>
      </c>
      <c r="I30" s="19" t="s">
        <v>144</v>
      </c>
      <c r="J30" s="12"/>
      <c r="K30" s="12" t="s">
        <v>190</v>
      </c>
      <c r="L30" s="12"/>
      <c r="M30" s="12"/>
      <c r="N30" s="14">
        <v>10485235</v>
      </c>
      <c r="O30" s="14">
        <v>10485235</v>
      </c>
      <c r="P30" s="20"/>
      <c r="Q30" s="14"/>
      <c r="R30" s="33">
        <f t="shared" si="1"/>
        <v>0</v>
      </c>
      <c r="S30" s="14">
        <f t="shared" si="0"/>
        <v>0</v>
      </c>
      <c r="T30" s="19"/>
      <c r="U30" s="19"/>
      <c r="V30" s="50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21"/>
      <c r="AI30" s="35">
        <f t="shared" si="2"/>
        <v>0</v>
      </c>
      <c r="AJ30" s="35">
        <f t="shared" si="3"/>
        <v>0</v>
      </c>
      <c r="AK30" s="22"/>
      <c r="AL30" s="18"/>
      <c r="AM30" s="18"/>
      <c r="AN30" s="37">
        <f t="shared" si="4"/>
        <v>0</v>
      </c>
      <c r="AQ30" s="11">
        <f>'[1]CCH INV'!$AT21</f>
        <v>0</v>
      </c>
      <c r="AR30" s="11">
        <f>'[1]CCH INV'!$AU21</f>
        <v>0</v>
      </c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36">
        <f t="shared" si="5"/>
        <v>0</v>
      </c>
      <c r="BD30" s="11"/>
      <c r="BE30" s="36">
        <f t="shared" si="6"/>
        <v>0</v>
      </c>
    </row>
    <row r="31" spans="2:57" s="6" customFormat="1" ht="22.5" x14ac:dyDescent="0.25">
      <c r="B31" s="31">
        <v>17</v>
      </c>
      <c r="C31" s="30" t="s">
        <v>33</v>
      </c>
      <c r="D31" s="19" t="s">
        <v>34</v>
      </c>
      <c r="E31" s="45" t="s">
        <v>117</v>
      </c>
      <c r="F31" s="46" t="s">
        <v>118</v>
      </c>
      <c r="G31" s="12" t="s">
        <v>133</v>
      </c>
      <c r="H31" s="12" t="s">
        <v>160</v>
      </c>
      <c r="I31" s="19" t="s">
        <v>144</v>
      </c>
      <c r="J31" s="12"/>
      <c r="K31" s="12" t="s">
        <v>191</v>
      </c>
      <c r="L31" s="12"/>
      <c r="M31" s="12"/>
      <c r="N31" s="14">
        <v>10485235</v>
      </c>
      <c r="O31" s="14">
        <v>10485235</v>
      </c>
      <c r="P31" s="20"/>
      <c r="Q31" s="14"/>
      <c r="R31" s="33">
        <f t="shared" si="1"/>
        <v>0</v>
      </c>
      <c r="S31" s="14">
        <f t="shared" si="0"/>
        <v>0</v>
      </c>
      <c r="T31" s="19"/>
      <c r="U31" s="19"/>
      <c r="V31" s="50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21"/>
      <c r="AI31" s="35">
        <f t="shared" si="2"/>
        <v>0</v>
      </c>
      <c r="AJ31" s="35">
        <f t="shared" si="3"/>
        <v>0</v>
      </c>
      <c r="AK31" s="22"/>
      <c r="AL31" s="18"/>
      <c r="AM31" s="18"/>
      <c r="AN31" s="37">
        <f t="shared" si="4"/>
        <v>0</v>
      </c>
      <c r="AQ31" s="11">
        <f>'[1]CCH INV'!$AT22</f>
        <v>0</v>
      </c>
      <c r="AR31" s="11">
        <f>'[1]CCH INV'!$AU22</f>
        <v>0</v>
      </c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36">
        <f t="shared" si="5"/>
        <v>0</v>
      </c>
      <c r="BD31" s="11"/>
      <c r="BE31" s="36">
        <f t="shared" si="6"/>
        <v>0</v>
      </c>
    </row>
    <row r="32" spans="2:57" s="6" customFormat="1" ht="22.5" x14ac:dyDescent="0.25">
      <c r="B32" s="31">
        <v>18</v>
      </c>
      <c r="C32" s="30" t="s">
        <v>33</v>
      </c>
      <c r="D32" s="19" t="s">
        <v>34</v>
      </c>
      <c r="E32" s="45" t="s">
        <v>119</v>
      </c>
      <c r="F32" s="46" t="s">
        <v>120</v>
      </c>
      <c r="G32" s="12" t="s">
        <v>136</v>
      </c>
      <c r="H32" s="12" t="s">
        <v>136</v>
      </c>
      <c r="I32" s="19" t="s">
        <v>144</v>
      </c>
      <c r="J32" s="12"/>
      <c r="K32" s="12" t="s">
        <v>192</v>
      </c>
      <c r="L32" s="12"/>
      <c r="M32" s="12"/>
      <c r="N32" s="14">
        <v>10485235</v>
      </c>
      <c r="O32" s="14">
        <v>10485235</v>
      </c>
      <c r="P32" s="20"/>
      <c r="Q32" s="14">
        <v>7034</v>
      </c>
      <c r="R32" s="33">
        <f t="shared" si="1"/>
        <v>6.7084810211692921E-4</v>
      </c>
      <c r="S32" s="14">
        <f t="shared" si="0"/>
        <v>7034</v>
      </c>
      <c r="T32" s="19" t="s">
        <v>78</v>
      </c>
      <c r="U32" s="19">
        <v>238</v>
      </c>
      <c r="V32" s="50">
        <v>44601</v>
      </c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21"/>
      <c r="AI32" s="35">
        <f t="shared" si="2"/>
        <v>0</v>
      </c>
      <c r="AJ32" s="35">
        <f t="shared" si="3"/>
        <v>7034</v>
      </c>
      <c r="AK32" s="22"/>
      <c r="AL32" s="18"/>
      <c r="AM32" s="18"/>
      <c r="AN32" s="37">
        <f t="shared" si="4"/>
        <v>0</v>
      </c>
      <c r="AQ32" s="11">
        <f>'[1]CCH INV'!$AT23</f>
        <v>1</v>
      </c>
      <c r="AR32" s="11">
        <f>'[1]CCH INV'!$AU23</f>
        <v>0</v>
      </c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36">
        <f t="shared" si="5"/>
        <v>1</v>
      </c>
      <c r="BD32" s="11"/>
      <c r="BE32" s="36">
        <f t="shared" si="6"/>
        <v>-1</v>
      </c>
    </row>
    <row r="33" spans="2:58" s="6" customFormat="1" ht="45" x14ac:dyDescent="0.25">
      <c r="B33" s="31">
        <v>19</v>
      </c>
      <c r="C33" s="30" t="s">
        <v>33</v>
      </c>
      <c r="D33" s="19" t="s">
        <v>34</v>
      </c>
      <c r="E33" s="45" t="s">
        <v>121</v>
      </c>
      <c r="F33" s="46" t="s">
        <v>122</v>
      </c>
      <c r="G33" s="12" t="s">
        <v>134</v>
      </c>
      <c r="H33" s="12" t="s">
        <v>161</v>
      </c>
      <c r="I33" s="19" t="s">
        <v>144</v>
      </c>
      <c r="J33" s="12"/>
      <c r="K33" s="12" t="s">
        <v>193</v>
      </c>
      <c r="L33" s="12"/>
      <c r="M33" s="12"/>
      <c r="N33" s="14">
        <v>10485235</v>
      </c>
      <c r="O33" s="14">
        <v>10485235</v>
      </c>
      <c r="P33" s="20"/>
      <c r="Q33" s="14">
        <v>648290</v>
      </c>
      <c r="R33" s="33">
        <f t="shared" si="1"/>
        <v>6.1828847898974131E-2</v>
      </c>
      <c r="S33" s="14">
        <f t="shared" si="0"/>
        <v>648290</v>
      </c>
      <c r="T33" s="19" t="s">
        <v>78</v>
      </c>
      <c r="U33" s="19">
        <v>238</v>
      </c>
      <c r="V33" s="50">
        <v>44601</v>
      </c>
      <c r="W33" s="13"/>
      <c r="X33" s="13"/>
      <c r="Y33" s="13">
        <v>21695.117999999999</v>
      </c>
      <c r="Z33" s="13"/>
      <c r="AA33" s="13"/>
      <c r="AB33" s="13"/>
      <c r="AC33" s="13"/>
      <c r="AD33" s="13"/>
      <c r="AE33" s="13"/>
      <c r="AF33" s="13"/>
      <c r="AG33" s="13"/>
      <c r="AH33" s="13"/>
      <c r="AI33" s="35">
        <f t="shared" si="2"/>
        <v>21695.117999999999</v>
      </c>
      <c r="AJ33" s="35">
        <f t="shared" si="3"/>
        <v>626594.88199999998</v>
      </c>
      <c r="AK33" s="22"/>
      <c r="AL33" s="18"/>
      <c r="AM33" s="18"/>
      <c r="AN33" s="37">
        <f t="shared" si="4"/>
        <v>0</v>
      </c>
      <c r="AQ33" s="11">
        <f>'[1]CCH INV'!$AT24</f>
        <v>0.85</v>
      </c>
      <c r="AR33" s="11">
        <f>'[1]CCH INV'!$AU24</f>
        <v>0.02</v>
      </c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36">
        <f t="shared" si="5"/>
        <v>0.87</v>
      </c>
      <c r="BD33" s="11"/>
      <c r="BE33" s="36">
        <f t="shared" si="6"/>
        <v>-0.87</v>
      </c>
    </row>
    <row r="34" spans="2:58" s="6" customFormat="1" ht="85.5" customHeight="1" x14ac:dyDescent="0.25">
      <c r="B34" s="71">
        <v>20</v>
      </c>
      <c r="C34" s="53" t="s">
        <v>33</v>
      </c>
      <c r="D34" s="54" t="s">
        <v>34</v>
      </c>
      <c r="E34" s="45" t="s">
        <v>123</v>
      </c>
      <c r="F34" s="46" t="s">
        <v>124</v>
      </c>
      <c r="G34" s="54" t="s">
        <v>196</v>
      </c>
      <c r="H34" s="54" t="s">
        <v>136</v>
      </c>
      <c r="I34" s="54" t="s">
        <v>197</v>
      </c>
      <c r="J34" s="54" t="s">
        <v>198</v>
      </c>
      <c r="K34" s="55" t="s">
        <v>199</v>
      </c>
      <c r="L34" s="56"/>
      <c r="M34" s="56"/>
      <c r="N34" s="57">
        <v>10485235</v>
      </c>
      <c r="O34" s="57">
        <v>10485235</v>
      </c>
      <c r="P34" s="58"/>
      <c r="Q34" s="14">
        <v>0</v>
      </c>
      <c r="R34" s="33">
        <f t="shared" si="1"/>
        <v>0</v>
      </c>
      <c r="S34" s="14">
        <f t="shared" si="0"/>
        <v>0</v>
      </c>
      <c r="T34" s="54"/>
      <c r="U34" s="55"/>
      <c r="V34" s="57">
        <v>0</v>
      </c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60">
        <f t="shared" ref="AI34" si="7">+R34-AH34</f>
        <v>0</v>
      </c>
      <c r="AJ34" s="61">
        <f t="shared" si="3"/>
        <v>0</v>
      </c>
      <c r="AK34" s="62">
        <f>AI34</f>
        <v>0</v>
      </c>
      <c r="AL34" s="62"/>
      <c r="AM34" s="63">
        <f t="shared" ref="AM34:AM35" si="8">+AK34+AL34</f>
        <v>0</v>
      </c>
      <c r="AN34" s="5"/>
      <c r="AO34" s="5"/>
      <c r="AP34" s="64">
        <v>0</v>
      </c>
      <c r="AQ34" s="64">
        <v>0</v>
      </c>
      <c r="AR34" s="64">
        <v>0</v>
      </c>
      <c r="AS34" s="64">
        <v>0</v>
      </c>
      <c r="AT34" s="64">
        <v>8.7499999999999994E-2</v>
      </c>
      <c r="AU34" s="64">
        <v>8.7499999999999994E-2</v>
      </c>
      <c r="AV34" s="64">
        <v>8.7499999999999994E-2</v>
      </c>
      <c r="AW34" s="64">
        <v>8.7499999999999994E-2</v>
      </c>
      <c r="AX34" s="64">
        <v>8.7499999999999994E-2</v>
      </c>
      <c r="AY34" s="64">
        <v>8.7499999999999994E-2</v>
      </c>
      <c r="AZ34" s="64">
        <v>8.7499999999999994E-2</v>
      </c>
      <c r="BA34" s="64">
        <v>8.7499999999999994E-2</v>
      </c>
      <c r="BB34" s="65">
        <f t="shared" ref="BB34:BB35" si="9">+SUM(AP34:BA34)</f>
        <v>0.70000000000000007</v>
      </c>
      <c r="BC34" s="64"/>
      <c r="BD34" s="65">
        <v>0.3</v>
      </c>
      <c r="BE34" s="36">
        <f t="shared" si="6"/>
        <v>0.3</v>
      </c>
    </row>
    <row r="35" spans="2:58" s="6" customFormat="1" ht="76.5" customHeight="1" x14ac:dyDescent="0.25">
      <c r="B35" s="71">
        <v>21</v>
      </c>
      <c r="C35" s="53" t="s">
        <v>33</v>
      </c>
      <c r="D35" s="54" t="s">
        <v>34</v>
      </c>
      <c r="E35" s="45" t="s">
        <v>125</v>
      </c>
      <c r="F35" s="46" t="s">
        <v>126</v>
      </c>
      <c r="G35" s="54" t="s">
        <v>200</v>
      </c>
      <c r="H35" s="54" t="s">
        <v>141</v>
      </c>
      <c r="I35" s="54" t="s">
        <v>197</v>
      </c>
      <c r="J35" s="54" t="s">
        <v>198</v>
      </c>
      <c r="K35" s="55" t="s">
        <v>201</v>
      </c>
      <c r="L35" s="56"/>
      <c r="M35" s="56"/>
      <c r="N35" s="57">
        <v>10485235</v>
      </c>
      <c r="O35" s="57">
        <v>10485235</v>
      </c>
      <c r="P35" s="58"/>
      <c r="Q35" s="14">
        <v>0</v>
      </c>
      <c r="R35" s="33"/>
      <c r="S35" s="14">
        <f t="shared" si="0"/>
        <v>0</v>
      </c>
      <c r="T35" s="54"/>
      <c r="U35" s="66"/>
      <c r="V35" s="57">
        <v>0</v>
      </c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60">
        <f>+R35-AH35</f>
        <v>0</v>
      </c>
      <c r="AJ35" s="61"/>
      <c r="AK35" s="67"/>
      <c r="AL35" s="67"/>
      <c r="AM35" s="63">
        <f t="shared" si="8"/>
        <v>0</v>
      </c>
      <c r="AN35" s="5"/>
      <c r="AO35" s="5"/>
      <c r="AP35" s="64">
        <v>0</v>
      </c>
      <c r="AQ35" s="64">
        <v>0</v>
      </c>
      <c r="AR35" s="64">
        <v>0</v>
      </c>
      <c r="AS35" s="64">
        <v>0</v>
      </c>
      <c r="AT35" s="64">
        <v>0.18</v>
      </c>
      <c r="AU35" s="64">
        <v>0.18</v>
      </c>
      <c r="AV35" s="64">
        <v>0.18</v>
      </c>
      <c r="AW35" s="64">
        <v>0.18</v>
      </c>
      <c r="AX35" s="64">
        <v>0.18</v>
      </c>
      <c r="AY35" s="64">
        <v>0</v>
      </c>
      <c r="AZ35" s="64">
        <v>0.1</v>
      </c>
      <c r="BA35" s="64"/>
      <c r="BB35" s="65">
        <f t="shared" si="9"/>
        <v>0.99999999999999989</v>
      </c>
      <c r="BC35" s="64"/>
      <c r="BD35" s="65">
        <v>0</v>
      </c>
      <c r="BE35" s="36">
        <f t="shared" si="6"/>
        <v>0</v>
      </c>
    </row>
    <row r="36" spans="2:58" s="6" customFormat="1" ht="29.25" customHeight="1" x14ac:dyDescent="0.25">
      <c r="B36" s="31">
        <v>22</v>
      </c>
      <c r="C36" s="30" t="s">
        <v>33</v>
      </c>
      <c r="D36" s="19" t="s">
        <v>34</v>
      </c>
      <c r="E36" s="41" t="s">
        <v>127</v>
      </c>
      <c r="F36" s="42" t="s">
        <v>128</v>
      </c>
      <c r="G36" s="26" t="s">
        <v>142</v>
      </c>
      <c r="H36" s="12" t="s">
        <v>142</v>
      </c>
      <c r="I36" s="26" t="s">
        <v>144</v>
      </c>
      <c r="J36" s="26"/>
      <c r="K36" s="12" t="s">
        <v>194</v>
      </c>
      <c r="L36" s="26"/>
      <c r="M36" s="26"/>
      <c r="N36" s="14">
        <v>10485235</v>
      </c>
      <c r="O36" s="14">
        <v>10485235</v>
      </c>
      <c r="P36" s="20"/>
      <c r="Q36" s="14">
        <v>0</v>
      </c>
      <c r="R36" s="33">
        <f t="shared" si="1"/>
        <v>0</v>
      </c>
      <c r="S36" s="14">
        <f t="shared" si="0"/>
        <v>0</v>
      </c>
      <c r="T36" s="19"/>
      <c r="U36" s="19"/>
      <c r="V36" s="19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35">
        <f t="shared" si="2"/>
        <v>0</v>
      </c>
      <c r="AJ36" s="35">
        <f t="shared" si="3"/>
        <v>0</v>
      </c>
      <c r="AK36" s="22"/>
      <c r="AL36" s="23"/>
      <c r="AM36" s="23"/>
      <c r="AN36" s="37">
        <f t="shared" si="4"/>
        <v>0</v>
      </c>
      <c r="AQ36" s="11">
        <f>'[1]CCH INV'!$AT27</f>
        <v>0</v>
      </c>
      <c r="AR36" s="11">
        <f>'[1]CCH INV'!$AU27</f>
        <v>0</v>
      </c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36">
        <f t="shared" si="5"/>
        <v>0</v>
      </c>
      <c r="BD36" s="11"/>
      <c r="BE36" s="36">
        <f t="shared" si="6"/>
        <v>0</v>
      </c>
    </row>
    <row r="37" spans="2:58" s="6" customFormat="1" ht="69" customHeight="1" x14ac:dyDescent="0.25">
      <c r="B37" s="71">
        <v>23</v>
      </c>
      <c r="C37" s="53" t="s">
        <v>33</v>
      </c>
      <c r="D37" s="54" t="s">
        <v>34</v>
      </c>
      <c r="E37" s="41" t="s">
        <v>129</v>
      </c>
      <c r="F37" s="42" t="s">
        <v>130</v>
      </c>
      <c r="G37" s="54" t="s">
        <v>202</v>
      </c>
      <c r="H37" s="54" t="s">
        <v>143</v>
      </c>
      <c r="I37" s="54" t="s">
        <v>197</v>
      </c>
      <c r="J37" s="54" t="s">
        <v>198</v>
      </c>
      <c r="K37" s="68" t="s">
        <v>203</v>
      </c>
      <c r="L37" s="56"/>
      <c r="M37" s="56"/>
      <c r="N37" s="57">
        <v>10485235</v>
      </c>
      <c r="O37" s="57">
        <v>10485235</v>
      </c>
      <c r="P37" s="58"/>
      <c r="Q37" s="14">
        <v>0</v>
      </c>
      <c r="R37" s="33">
        <v>0</v>
      </c>
      <c r="S37" s="14">
        <f t="shared" si="0"/>
        <v>0</v>
      </c>
      <c r="T37" s="54"/>
      <c r="U37" s="66"/>
      <c r="V37" s="69" t="s">
        <v>204</v>
      </c>
      <c r="W37" s="69" t="s">
        <v>204</v>
      </c>
      <c r="X37" s="69" t="s">
        <v>204</v>
      </c>
      <c r="Y37" s="69" t="s">
        <v>204</v>
      </c>
      <c r="Z37" s="69" t="s">
        <v>204</v>
      </c>
      <c r="AA37" s="69" t="s">
        <v>204</v>
      </c>
      <c r="AB37" s="69" t="s">
        <v>204</v>
      </c>
      <c r="AC37" s="69" t="s">
        <v>204</v>
      </c>
      <c r="AD37" s="59"/>
      <c r="AE37" s="59"/>
      <c r="AF37" s="59"/>
      <c r="AG37" s="59"/>
      <c r="AH37" s="60"/>
      <c r="AI37" s="60">
        <f>+R37-AH37</f>
        <v>0</v>
      </c>
      <c r="AJ37" s="61"/>
      <c r="AK37" s="62"/>
      <c r="AL37" s="62"/>
      <c r="AM37" s="63">
        <f t="shared" ref="AM37" si="10">+AK37+AL37</f>
        <v>0</v>
      </c>
      <c r="AN37" s="5"/>
      <c r="AO37" s="5"/>
      <c r="AP37" s="70" t="s">
        <v>204</v>
      </c>
      <c r="AQ37" s="70" t="s">
        <v>204</v>
      </c>
      <c r="AR37" s="70" t="s">
        <v>204</v>
      </c>
      <c r="AS37" s="70" t="s">
        <v>204</v>
      </c>
      <c r="AT37" s="70" t="s">
        <v>204</v>
      </c>
      <c r="AU37" s="70" t="s">
        <v>204</v>
      </c>
      <c r="AV37" s="70" t="s">
        <v>204</v>
      </c>
      <c r="AW37" s="70" t="s">
        <v>204</v>
      </c>
      <c r="AX37" s="64">
        <v>7.4999999999999997E-2</v>
      </c>
      <c r="AY37" s="64">
        <v>7.4999999999999997E-2</v>
      </c>
      <c r="AZ37" s="64">
        <v>7.4999999999999997E-2</v>
      </c>
      <c r="BA37" s="64">
        <v>7.4999999999999997E-2</v>
      </c>
      <c r="BB37" s="65">
        <f t="shared" ref="BB37" si="11">+SUM(AP37:BA37)</f>
        <v>0.3</v>
      </c>
      <c r="BC37" s="64"/>
      <c r="BD37" s="65">
        <v>0.7</v>
      </c>
      <c r="BE37" s="5"/>
      <c r="BF37" s="5"/>
    </row>
    <row r="38" spans="2:58" s="6" customFormat="1" ht="32.25" customHeight="1" x14ac:dyDescent="0.25">
      <c r="B38" s="31">
        <v>24</v>
      </c>
      <c r="C38" s="30" t="s">
        <v>33</v>
      </c>
      <c r="D38" s="19" t="s">
        <v>34</v>
      </c>
      <c r="E38" s="41">
        <v>30153222</v>
      </c>
      <c r="F38" s="42" t="s">
        <v>147</v>
      </c>
      <c r="G38" s="12" t="s">
        <v>136</v>
      </c>
      <c r="H38" s="12" t="s">
        <v>162</v>
      </c>
      <c r="I38" s="19"/>
      <c r="J38" s="12"/>
      <c r="K38" s="12" t="s">
        <v>195</v>
      </c>
      <c r="L38" s="12"/>
      <c r="M38" s="12"/>
      <c r="N38" s="14">
        <v>10485235</v>
      </c>
      <c r="O38" s="14">
        <v>10485235</v>
      </c>
      <c r="P38" s="20"/>
      <c r="Q38" s="14">
        <v>0</v>
      </c>
      <c r="R38" s="33">
        <f t="shared" ref="R38" si="12">+S38/O38</f>
        <v>0</v>
      </c>
      <c r="S38" s="14">
        <f t="shared" si="0"/>
        <v>0</v>
      </c>
      <c r="T38" s="19"/>
      <c r="U38" s="19"/>
      <c r="V38" s="51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21"/>
      <c r="AI38" s="35"/>
      <c r="AJ38" s="35"/>
      <c r="AK38" s="22"/>
      <c r="AL38" s="18"/>
      <c r="AM38" s="18"/>
      <c r="AN38" s="37"/>
      <c r="AQ38" s="11">
        <f>'[1]CCH INV'!$AT29</f>
        <v>0.53</v>
      </c>
      <c r="AR38" s="11">
        <f>'[1]CCH INV'!$AU29</f>
        <v>0</v>
      </c>
      <c r="AS38" s="11">
        <v>0.01</v>
      </c>
      <c r="AT38" s="11"/>
      <c r="AU38" s="11"/>
      <c r="AV38" s="11"/>
      <c r="AW38" s="11"/>
      <c r="AX38" s="11"/>
      <c r="AY38" s="11"/>
      <c r="AZ38" s="11"/>
      <c r="BA38" s="11"/>
      <c r="BB38" s="11"/>
      <c r="BC38" s="36">
        <f t="shared" si="5"/>
        <v>0.54</v>
      </c>
      <c r="BD38" s="11"/>
      <c r="BE38" s="36">
        <f t="shared" si="6"/>
        <v>-0.54</v>
      </c>
    </row>
    <row r="39" spans="2:58" s="6" customFormat="1" x14ac:dyDescent="0.25">
      <c r="B39" s="77" t="s">
        <v>2</v>
      </c>
      <c r="C39" s="77"/>
      <c r="D39" s="77"/>
      <c r="E39" s="77"/>
      <c r="F39" s="77"/>
      <c r="G39" s="27"/>
      <c r="H39" s="27"/>
      <c r="I39" s="27"/>
      <c r="J39" s="27"/>
      <c r="K39" s="27"/>
      <c r="L39" s="27">
        <f>SUM(L15:L37)</f>
        <v>0</v>
      </c>
      <c r="M39" s="27">
        <f>SUM(M15:M37)</f>
        <v>0</v>
      </c>
      <c r="N39" s="24">
        <v>10485235</v>
      </c>
      <c r="O39" s="24">
        <v>10485235</v>
      </c>
      <c r="P39" s="24">
        <f>+SUM(P15:P37)</f>
        <v>0</v>
      </c>
      <c r="Q39" s="24">
        <f>SUM(Q15:Q37)</f>
        <v>8032437</v>
      </c>
      <c r="R39" s="34">
        <f>+S39/O39</f>
        <v>0.7660712420847029</v>
      </c>
      <c r="S39" s="24">
        <f>SUM(S15:S37)</f>
        <v>8032437</v>
      </c>
      <c r="T39" s="27"/>
      <c r="U39" s="27"/>
      <c r="V39" s="27"/>
      <c r="W39" s="24">
        <f t="shared" ref="W39:AI39" si="13">SUM(W15:W37)</f>
        <v>0</v>
      </c>
      <c r="X39" s="24">
        <f t="shared" si="13"/>
        <v>0</v>
      </c>
      <c r="Y39" s="24">
        <f t="shared" si="13"/>
        <v>2077416.7819999999</v>
      </c>
      <c r="Z39" s="24">
        <f t="shared" si="13"/>
        <v>0</v>
      </c>
      <c r="AA39" s="24">
        <f t="shared" si="13"/>
        <v>0</v>
      </c>
      <c r="AB39" s="24">
        <f t="shared" si="13"/>
        <v>0</v>
      </c>
      <c r="AC39" s="24">
        <f t="shared" si="13"/>
        <v>0</v>
      </c>
      <c r="AD39" s="24">
        <f t="shared" si="13"/>
        <v>0</v>
      </c>
      <c r="AE39" s="24">
        <f t="shared" si="13"/>
        <v>0</v>
      </c>
      <c r="AF39" s="24">
        <f t="shared" si="13"/>
        <v>0</v>
      </c>
      <c r="AG39" s="24">
        <f t="shared" si="13"/>
        <v>0</v>
      </c>
      <c r="AH39" s="24">
        <f t="shared" si="13"/>
        <v>0</v>
      </c>
      <c r="AI39" s="24">
        <f t="shared" si="13"/>
        <v>2077416.7819999999</v>
      </c>
      <c r="AJ39" s="24">
        <f>SUM(AJ15:AJ37)</f>
        <v>5955020.2179999994</v>
      </c>
      <c r="AK39" s="22"/>
      <c r="AL39" s="35">
        <f>SUM(AL15:AL37)</f>
        <v>0</v>
      </c>
      <c r="AM39" s="35">
        <f>SUM(AM15:AM37)</f>
        <v>0</v>
      </c>
      <c r="AN39" s="35">
        <f>SUM(AN15:AN37)</f>
        <v>0</v>
      </c>
      <c r="AQ39" s="25">
        <f t="shared" ref="AQ39:BD39" si="14">SUM(AQ15:AQ37)</f>
        <v>11.77</v>
      </c>
      <c r="AR39" s="25">
        <f t="shared" si="14"/>
        <v>-0.06</v>
      </c>
      <c r="AS39" s="25">
        <f>SUM(AS15:AS37)</f>
        <v>0</v>
      </c>
      <c r="AT39" s="25">
        <f t="shared" si="14"/>
        <v>0.26749999999999996</v>
      </c>
      <c r="AU39" s="25">
        <f t="shared" si="14"/>
        <v>0.26749999999999996</v>
      </c>
      <c r="AV39" s="25">
        <f t="shared" si="14"/>
        <v>0.26749999999999996</v>
      </c>
      <c r="AW39" s="25">
        <f t="shared" si="14"/>
        <v>0.26749999999999996</v>
      </c>
      <c r="AX39" s="25">
        <f t="shared" si="14"/>
        <v>0.34249999999999997</v>
      </c>
      <c r="AY39" s="25">
        <f t="shared" si="14"/>
        <v>0.16249999999999998</v>
      </c>
      <c r="AZ39" s="25">
        <f t="shared" si="14"/>
        <v>0.26250000000000001</v>
      </c>
      <c r="BA39" s="25">
        <f t="shared" si="14"/>
        <v>0.16249999999999998</v>
      </c>
      <c r="BB39" s="25">
        <f t="shared" si="14"/>
        <v>2</v>
      </c>
      <c r="BC39" s="25">
        <f t="shared" si="14"/>
        <v>11.709999999999999</v>
      </c>
      <c r="BD39" s="25">
        <f t="shared" si="14"/>
        <v>1</v>
      </c>
      <c r="BE39" s="36">
        <f t="shared" si="6"/>
        <v>-10.709999999999999</v>
      </c>
    </row>
    <row r="40" spans="2:58" x14ac:dyDescent="0.25">
      <c r="B40" s="78"/>
      <c r="C40" s="78"/>
      <c r="D40" s="78"/>
      <c r="E40" s="78"/>
      <c r="F40" s="78"/>
      <c r="G40" s="28"/>
      <c r="H40" s="28"/>
      <c r="AK40" s="29"/>
    </row>
  </sheetData>
  <autoFilter ref="AQ13:BE39" xr:uid="{00000000-0009-0000-0000-000001000000}"/>
  <mergeCells count="33">
    <mergeCell ref="BB13:BB14"/>
    <mergeCell ref="B39:F39"/>
    <mergeCell ref="B40:F40"/>
    <mergeCell ref="AR13:AR14"/>
    <mergeCell ref="AS13:AS14"/>
    <mergeCell ref="C13:D13"/>
    <mergeCell ref="B1:AJ2"/>
    <mergeCell ref="B3:AJ4"/>
    <mergeCell ref="B5:AJ5"/>
    <mergeCell ref="B6:AJ6"/>
    <mergeCell ref="B7:AJ7"/>
    <mergeCell ref="B8:AJ8"/>
    <mergeCell ref="B9:AJ9"/>
    <mergeCell ref="E10:AJ10"/>
    <mergeCell ref="AL10:AP10"/>
    <mergeCell ref="E11:AJ11"/>
    <mergeCell ref="AL11:AO11"/>
    <mergeCell ref="AQ12:BE12"/>
    <mergeCell ref="AT13:AT14"/>
    <mergeCell ref="P13:R13"/>
    <mergeCell ref="W13:AJ13"/>
    <mergeCell ref="AL13:AN13"/>
    <mergeCell ref="AQ13:AQ14"/>
    <mergeCell ref="AY13:AY14"/>
    <mergeCell ref="AU13:AU14"/>
    <mergeCell ref="AV13:AV14"/>
    <mergeCell ref="AW13:AW14"/>
    <mergeCell ref="AX13:AX14"/>
    <mergeCell ref="BC13:BC14"/>
    <mergeCell ref="BD13:BD14"/>
    <mergeCell ref="BE13:BE14"/>
    <mergeCell ref="AZ13:AZ14"/>
    <mergeCell ref="BA13:BA14"/>
  </mergeCells>
  <phoneticPr fontId="11" type="noConversion"/>
  <pageMargins left="0.7" right="0.7" top="0.75" bottom="0.75" header="0.3" footer="0.3"/>
  <pageSetup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2022</vt:lpstr>
      <vt:lpstr>EjecuciónST31 No FET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USUARIO</cp:lastModifiedBy>
  <dcterms:created xsi:type="dcterms:W3CDTF">2021-02-18T20:05:13Z</dcterms:created>
  <dcterms:modified xsi:type="dcterms:W3CDTF">2022-04-15T04:54:35Z</dcterms:modified>
</cp:coreProperties>
</file>