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727162D5-B3D7-4D6E-9E7F-71BC8E837ED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forme FET 2022" sheetId="1" r:id="rId1"/>
    <sheet name="EjecuciónST31 No FET " sheetId="2" r:id="rId2"/>
  </sheets>
  <definedNames>
    <definedName name="_xlnm._FilterDatabase" localSheetId="1" hidden="1">'EjecuciónST31 No FET '!$A$5:$BJ$24</definedName>
    <definedName name="_xlnm._FilterDatabase" localSheetId="0" hidden="1">'Informe FET 2022'!$AC$5:$AN$28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O28" i="1" l="1"/>
  <c r="AP28" i="1"/>
  <c r="AD28" i="1"/>
  <c r="AE28" i="1"/>
  <c r="AF28" i="1"/>
  <c r="AG28" i="1"/>
  <c r="AH28" i="1"/>
  <c r="AI28" i="1"/>
  <c r="AJ28" i="1"/>
  <c r="AK28" i="1"/>
  <c r="AL28" i="1"/>
  <c r="AM28" i="1"/>
  <c r="AN28" i="1"/>
  <c r="AC28" i="1"/>
  <c r="AO7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6" i="1"/>
  <c r="AN7" i="2" l="1"/>
  <c r="AO7" i="2" s="1"/>
  <c r="AN8" i="2"/>
  <c r="AN9" i="2"/>
  <c r="AO9" i="2" s="1"/>
  <c r="AN10" i="2"/>
  <c r="AO10" i="2" s="1"/>
  <c r="AN11" i="2"/>
  <c r="AO11" i="2" s="1"/>
  <c r="AN12" i="2"/>
  <c r="AO12" i="2" s="1"/>
  <c r="AN13" i="2"/>
  <c r="AN14" i="2"/>
  <c r="AN15" i="2"/>
  <c r="AO15" i="2" s="1"/>
  <c r="AN16" i="2"/>
  <c r="AO16" i="2" s="1"/>
  <c r="AN17" i="2"/>
  <c r="AN18" i="2"/>
  <c r="AO18" i="2" s="1"/>
  <c r="AN19" i="2"/>
  <c r="AO19" i="2" s="1"/>
  <c r="AN20" i="2"/>
  <c r="AN21" i="2"/>
  <c r="AN22" i="2"/>
  <c r="AO22" i="2" s="1"/>
  <c r="AN6" i="2"/>
  <c r="AO6" i="2" s="1"/>
  <c r="AO8" i="2"/>
  <c r="AO13" i="2"/>
  <c r="AO14" i="2"/>
  <c r="AO17" i="2"/>
  <c r="AO20" i="2"/>
  <c r="AO21" i="2"/>
  <c r="BH21" i="2" l="1"/>
  <c r="BI21" i="2" s="1"/>
  <c r="BJ21" i="2" s="1"/>
  <c r="X21" i="2"/>
  <c r="AQ21" i="2" s="1"/>
  <c r="AT21" i="2" s="1"/>
  <c r="BH20" i="2"/>
  <c r="BI20" i="2" s="1"/>
  <c r="BJ20" i="2" s="1"/>
  <c r="X20" i="2"/>
  <c r="AQ20" i="2" s="1"/>
  <c r="AT20" i="2" s="1"/>
  <c r="BI19" i="2"/>
  <c r="BJ19" i="2" s="1"/>
  <c r="BH19" i="2"/>
  <c r="X19" i="2"/>
  <c r="AQ19" i="2" l="1"/>
  <c r="AT19" i="2" s="1"/>
</calcChain>
</file>

<file path=xl/sharedStrings.xml><?xml version="1.0" encoding="utf-8"?>
<sst xmlns="http://schemas.openxmlformats.org/spreadsheetml/2006/main" count="516" uniqueCount="240">
  <si>
    <t>PAGADO</t>
  </si>
  <si>
    <t>Ley 21.288 establece sólo hasta junio 2022.</t>
  </si>
  <si>
    <t>Estado de Avance de Construcción  (%)</t>
  </si>
  <si>
    <t xml:space="preserve"> Ejecución  Valores en M$</t>
  </si>
  <si>
    <t>Programa Financiero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</si>
  <si>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</si>
  <si>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</si>
  <si>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</si>
  <si>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</si>
  <si>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</si>
  <si>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</si>
  <si>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</si>
  <si>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</si>
  <si>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</t>
  </si>
  <si>
    <t>oct</t>
  </si>
  <si>
    <t>nov</t>
  </si>
  <si>
    <t>Dic</t>
  </si>
  <si>
    <t>Total  ejecución obra</t>
  </si>
  <si>
    <t>Ejecución Programada 2022</t>
  </si>
  <si>
    <t>% Por Ejecutar</t>
  </si>
  <si>
    <t>N°</t>
  </si>
  <si>
    <t>Servicio</t>
  </si>
  <si>
    <t>ST-Item</t>
  </si>
  <si>
    <t>BIP</t>
  </si>
  <si>
    <t>Código BIP</t>
  </si>
  <si>
    <t xml:space="preserve">Nombre de proyecto </t>
  </si>
  <si>
    <t xml:space="preserve">  Región </t>
  </si>
  <si>
    <t>Comuna</t>
  </si>
  <si>
    <t>Tipo A=Arrastre , N= Nuevo</t>
  </si>
  <si>
    <t>Entidad Beneficiaria</t>
  </si>
  <si>
    <t>Proceso en que se encuentra ( Elaboración de Bases Licitación,Adjudicación, Firma Contrato, Identificación , transferencia de recursos,Construcción , etc)</t>
  </si>
  <si>
    <t>Adjudicación , Convenio, etc total 2021-2022 M$</t>
  </si>
  <si>
    <t>Adjudicación , Convenio, etc año 2021 M$</t>
  </si>
  <si>
    <t>Ley Inicial 2022</t>
  </si>
  <si>
    <t>Ley Vigente 2022</t>
  </si>
  <si>
    <t>% de Identificación respecto del Presupuesto Vigente</t>
  </si>
  <si>
    <t>Año 2022 M$</t>
  </si>
  <si>
    <t>Tipo Documento (Decreto, Resolución, Otros)</t>
  </si>
  <si>
    <t>N° de Decreto; res , Convenio, ETC</t>
  </si>
  <si>
    <t>Fecha</t>
  </si>
  <si>
    <t>Saldo por ejecutar</t>
  </si>
  <si>
    <t>Total</t>
  </si>
  <si>
    <t>Carabineros de Chile</t>
  </si>
  <si>
    <t>31.02</t>
  </si>
  <si>
    <t>0430088281-0</t>
  </si>
  <si>
    <t>VALPARAÍSO</t>
  </si>
  <si>
    <t>QUILLOTA</t>
  </si>
  <si>
    <t>A</t>
  </si>
  <si>
    <t>EN LICITACIÓN OBRAS CIVILES ID 822-19-LR21, FECHA DE CIERRE LIC. 29.07.2022, FECHA DE ADJUDICACIÓN SEGÚN LIC. 30.11.2022.</t>
  </si>
  <si>
    <t>DECRETO</t>
  </si>
  <si>
    <t>0440012995-0</t>
  </si>
  <si>
    <t>MAULE</t>
  </si>
  <si>
    <t>LONGAVÍ</t>
  </si>
  <si>
    <t>0430161474-0</t>
  </si>
  <si>
    <t xml:space="preserve">CONSTRUCCIÓN COMISARÍA CERRILLOS Y JEFATURA ZONAL OESTE, CERRILLOS </t>
  </si>
  <si>
    <t>METROPOLITANA</t>
  </si>
  <si>
    <t>CERRILLOS</t>
  </si>
  <si>
    <t>TÉRMINO ANTICIPADO DE CONTRATO, SEGÚN OF. 186 DE FECHA 18.02.2022 DE LA DIRECCIÓN DE ARQUITECTURA (DA) M.O.P R.M, CONFORME A TOMA DE RAZÓN DE RESOLUCIÓN 01, DE FECHA 04.01.2022  M.O.P R.M.</t>
  </si>
  <si>
    <t>0440017793-0</t>
  </si>
  <si>
    <t>TABO</t>
  </si>
  <si>
    <t>0430085906-0</t>
  </si>
  <si>
    <t>CONSTRUCCIÓN EDIFICIO ESPECIALIDADES DE ARICA</t>
  </si>
  <si>
    <t>ARICA Y PARINACOTA</t>
  </si>
  <si>
    <t>ARICA</t>
  </si>
  <si>
    <t>0440023087-0</t>
  </si>
  <si>
    <t>CONSTRUCCIÓN COMISARÍA SECTOR LA FARFANA, COMUNA MAIPÚ</t>
  </si>
  <si>
    <t>MAIPÚ</t>
  </si>
  <si>
    <t>0430483664-0</t>
  </si>
  <si>
    <t>PEÑALOLEN</t>
  </si>
  <si>
    <t>0430465843-0</t>
  </si>
  <si>
    <t>BíO BíO</t>
  </si>
  <si>
    <t>LAJA</t>
  </si>
  <si>
    <t>EN ESPERA DE LICITACIÓN DEL PROYECTO  Y FECHA A CONFIRMAR  DEL M.O.P BÍO BÍO</t>
  </si>
  <si>
    <t>0430191772-0</t>
  </si>
  <si>
    <t>COQUIMBO</t>
  </si>
  <si>
    <t>LOS VILOS</t>
  </si>
  <si>
    <t>0430345674-0</t>
  </si>
  <si>
    <t>ANTOFAGASTA</t>
  </si>
  <si>
    <t>TALTAL</t>
  </si>
  <si>
    <t>0430083903-0</t>
  </si>
  <si>
    <t>ATACAMA</t>
  </si>
  <si>
    <t>VALLENAR</t>
  </si>
  <si>
    <t>0440018139-0</t>
  </si>
  <si>
    <t>QUISCO</t>
  </si>
  <si>
    <t>0440020335-0</t>
  </si>
  <si>
    <t>LIB. BDO. O'HIGGINS</t>
  </si>
  <si>
    <t>REQUINOA</t>
  </si>
  <si>
    <t>0340020379-0</t>
  </si>
  <si>
    <t xml:space="preserve">REPOSICIÓN 2ª COMISARÍA PUERTO MONTT </t>
  </si>
  <si>
    <t>LOS LAGOS</t>
  </si>
  <si>
    <t>PUERTO MONTT</t>
  </si>
  <si>
    <t>0430104584-0</t>
  </si>
  <si>
    <t>CURANILAHUE</t>
  </si>
  <si>
    <t>0330093205-0</t>
  </si>
  <si>
    <t>SANTIAGO</t>
  </si>
  <si>
    <t>0430133278-0</t>
  </si>
  <si>
    <t>REPOSICIÓN RETÉN DE CARABINEROS ANTIHUALA, COMUNA DE LOS ALAMOS</t>
  </si>
  <si>
    <t>LOS ALAMOS</t>
  </si>
  <si>
    <t>N</t>
  </si>
  <si>
    <t>0430371977-0</t>
  </si>
  <si>
    <t>CONCEPCIÓN</t>
  </si>
  <si>
    <t xml:space="preserve">Total M$ </t>
  </si>
  <si>
    <t>Nota:</t>
  </si>
  <si>
    <t>Si existe una iniciativa con financiamiento mixto, incluir en este cuadro sólo lo que corresponde a FET COVID 19.</t>
  </si>
  <si>
    <t>Estado de ejecución de Obras Valores en M$</t>
  </si>
  <si>
    <t>Ley Inicial 2022 M$</t>
  </si>
  <si>
    <t>Ley Vigente 2022 M$</t>
  </si>
  <si>
    <t>0430415525-0</t>
  </si>
  <si>
    <t>AMPLIACIÓN ESCUELA DE FORMACIÓN CARABINEROS, GRUPO OVALLE</t>
  </si>
  <si>
    <t>FINALIZADA SUS OBRAS CIVILES. EQUIPAMIENTO Y EQUIPOS  SE ENCUENTRAN EN PROCESO ADQUISICIÓN. EN RELACIÓN A LOS VEHÍCULOS FUERON RECEPCIONADOS.</t>
  </si>
  <si>
    <t>0440022141-0</t>
  </si>
  <si>
    <t>AMPLIACION HABITABILIDAD COMPLEJO DE CARABINEROS PAILAHUEQUE</t>
  </si>
  <si>
    <t>ARAUCANIA</t>
  </si>
  <si>
    <t>0330469945-0</t>
  </si>
  <si>
    <t>0440018228-0</t>
  </si>
  <si>
    <t>0430104682-0</t>
  </si>
  <si>
    <t>FINALIZADO Y ENTREGADO A USO, EN PROCESODE ADQUISICIÓN DE EQUIPOS</t>
  </si>
  <si>
    <t>0430483469-0</t>
  </si>
  <si>
    <t>0430087400-0</t>
  </si>
  <si>
    <t>FINALIZADA SUS OBRAS CIVILES. EN PROCESO DE ADQUISICIÓN DE EQUIPOS Y EQUIPAMIENTO.</t>
  </si>
  <si>
    <t>0430104779-0</t>
  </si>
  <si>
    <t>0430104659-0</t>
  </si>
  <si>
    <t>REPOSICIÓN DE LA 3RA  COMISARIA LIMACHE COMO IMPLEMENTACIÓN DE PCSP</t>
  </si>
  <si>
    <t>0430104953-0</t>
  </si>
  <si>
    <t>REPOSICIÓN DE LA PREFECTURA ACONCAGUA Y LA 2DA COMISARIA SAN FELIPE</t>
  </si>
  <si>
    <t>0430104173-0</t>
  </si>
  <si>
    <t>0430412728-0</t>
  </si>
  <si>
    <t>REPOSICIÓN PARCIAL ESC. FORMACIÓN CARABINEROS, GRUPO VIÑA DEL MAR</t>
  </si>
  <si>
    <t>FINALIZADA SUS OBRAS CIVILES. EQUIPAMIENTO Y EQUIPOS  SE ENCUENTRAN EN PROCESO ADQUISICIÓN. EN RELACIÓN A LOS VEHÍCULOS FUERON RECEPCIONADOS.,</t>
  </si>
  <si>
    <t>0330100262-0</t>
  </si>
  <si>
    <t>REPOSICIÓN SUBCOMISARIA PLAYA BLANCA, COMUNA DE ANTOFAGASTA</t>
  </si>
  <si>
    <t>0430470906-0</t>
  </si>
  <si>
    <t>REPOSICIÓN TENENCIA DE CARABINEROS MALLOCO, COMUNA PEÑAFLOR</t>
  </si>
  <si>
    <t>EN PROCESO DE TÉRMINO ANTICIPADO DE CONTRATO POR PARTE DEL M.O.P.  CONFORME A PROBLEMAS FINANCIEROS DE LA EMPRESA CONTRATISTA. EN PROCESO DE ADQUISICIÓN DE EQUIPAMIENTO Y EQUIPOS.</t>
  </si>
  <si>
    <t>0430153222-0</t>
  </si>
  <si>
    <t>REPOSICIÓN CON RELOCALIZACÓN TENENCIA OLLAGUE (F)</t>
  </si>
  <si>
    <t>-</t>
  </si>
  <si>
    <t>Identificado mes Enero  2022 $</t>
  </si>
  <si>
    <t>Identificado mes Febrero 2022 M$</t>
  </si>
  <si>
    <t>Identificado mes Marzo 2022 M$</t>
  </si>
  <si>
    <t>ENERO</t>
  </si>
  <si>
    <t>Ejecución Acumulada al mes de julio 2022</t>
  </si>
  <si>
    <t>REPOSICIÓN 4TA COMISARIA QUILLOTA, PLAN CUADRANTE COMUNA QUILLOTA</t>
  </si>
  <si>
    <t>REPOSICIÓN SUBCOMISARÍA LONGAVÍ, COMUNA LONGAVÍ.</t>
  </si>
  <si>
    <t>REPOSICIÓN TENENCIA LAS CRUCES, COMUNA EL TABO</t>
  </si>
  <si>
    <t>EN ESPERA DE CRONOGRAMA DE LICITACION DE OBRAS CIVILES POR PARTE DEL M.O.P
CON EL OF 246 DEL 14.01.2022 SECRETARIA MINISTERIAL, SOLICITA REGULARIZACIÓN DEL TERRENO</t>
  </si>
  <si>
    <t>REPOSICIÓN SUBCOMISARÍA SAN LUIS, COMUNA DE PEÑALOLEN</t>
  </si>
  <si>
    <t>EN LICITACIÓN OBRAS CIVILES (1152-6-LR22)</t>
  </si>
  <si>
    <t>REPOSICIÓN SUBCOMISARÍA LAJA, IMPLEMENTACIÓN PCSP 2013, COMUNA DE LAJA</t>
  </si>
  <si>
    <t>REPOSICIÓN SUBCOMISARÍA LOS VILOS, COMUNA LOS VILOS.</t>
  </si>
  <si>
    <t>LICITACIÓN DE OBRAS CIVILES, QUEDA DESIERTA</t>
  </si>
  <si>
    <t>REPOSICIÓN CON RELOCALIZACIÓN DEL RETÉN ALEMANIA (MC)</t>
  </si>
  <si>
    <t>REPOSICIÓN RETÉN ROZAS BUGUEÑO, COMINA DE VALLENAR</t>
  </si>
  <si>
    <t>CON FECHA 21.03.2022 CIERRA LICITACIÓN DISEÑO (ID 820-1-O122). EN PROCESO DE NUEVA LICITACIÓN</t>
  </si>
  <si>
    <t>REPOSICIÓN SUBCOMISARÍA EL QUISCO, COMUNA EL QUISCO</t>
  </si>
  <si>
    <t>EN ESPERA DE LICITACIÓN DEL PROYECTO Y FECHA A CONFIRMAR DEL M.O.P. VALPARAISO</t>
  </si>
  <si>
    <t>REPOSICIÓN RETÉN DE CARABINEROS LOS LIRIOS, REQUINOA.</t>
  </si>
  <si>
    <t>EN ESPERA DE LICITACIÓN DE OBRAS CIVILES ( ID 823-1-O122)</t>
  </si>
  <si>
    <t>REPOSICIÓN 4TA COMISARÍA CURANILAHUE, BAJO IMPLEMENTACIÓN PCSP</t>
  </si>
  <si>
    <t>CONSTRUCCIÓN EDIFICIO DIRECCIÓN GENERAL DE CARABINEROS DE CHILE</t>
  </si>
  <si>
    <t>EN EJECUCIÓN DE MECÁNICA DE SUELO (100%)</t>
  </si>
  <si>
    <t>EN EJECUCIÓN DE MECÁNICA DE SULEO (90%)</t>
  </si>
  <si>
    <t>REPOSICIÓN ESCUELA DE FORMACIÓN DE CARABINEROS, GRUPO CONCEPCIÓN</t>
  </si>
  <si>
    <t>INV</t>
  </si>
  <si>
    <t>Identificado mes Enero 2022 M$</t>
  </si>
  <si>
    <t>Identificado mes FEBRERO 2022 M$</t>
  </si>
  <si>
    <t>Identificado mes Abril2022 M$</t>
  </si>
  <si>
    <t>Ejecución Acumulada  agosto 2021</t>
  </si>
  <si>
    <t>EN PROCESO DE TOMA DE RAZON DE LA C.G.R. DE LAS BASES DE LICITACIÓN DE OBRAS CIVILES</t>
  </si>
  <si>
    <t xml:space="preserve">CONSTRUCCIÓN COMISARÍA PROVIDENCIA SUR                                                                                                                                </t>
  </si>
  <si>
    <t>REPOSICIÓN 2DA COMISARÍA DE CARABINEROS ANTOFAGASTA, COMUNA DE ANTOFAGASTA</t>
  </si>
  <si>
    <t>REPOSICIÓN 4TA COMISARÍA CAUQUENES  COMO IMPLEMENTACIÓN DEL PCSP</t>
  </si>
  <si>
    <t>REPOSICIÓN 5TA COMISARÍA QUIRIHUE, COMUNA DE QUIRIHUE</t>
  </si>
  <si>
    <t>REPOSICIÓN CON RELOCALIZACIÓN 2DA COMISARÍA CORONEL, COMUNA DE CORONEL.</t>
  </si>
  <si>
    <t>REPOSICIÓN  CON RELOCALIZACIÓN DE LA TENECIA EL MANZANO, COMUNA LAS CABRAS</t>
  </si>
  <si>
    <t>FINALIZADA SUS OBRAS CIVILES. EN PROCESODE ADQUISICIÓN DE EQUIPOS</t>
  </si>
  <si>
    <t>REPOSICIÓN ESCUELA DE SUBOFICIALES S.O.M. FABRICIANO GONZÁLEZ URZÚA</t>
  </si>
  <si>
    <t>EN PROCESO DE SOLICITUD DE RECURSOS PARA ACTUALIZAR  NORMATIVA ELECTRICA POR PARTE DEL M.O.P.</t>
  </si>
  <si>
    <t xml:space="preserve">EN PROCESO DE TERMINO ANTICIPADO DE CONTRATO, EN TRAMITE LIQUIDACIÓN DE CONTRATO
</t>
  </si>
  <si>
    <t>sólo incluir en este cuadro iniciativas NO COVID 19</t>
  </si>
  <si>
    <t>Identificado mes de Abril 2022 $</t>
  </si>
  <si>
    <t>Identificado mes de Mayo 2022 $</t>
  </si>
  <si>
    <t>Identificado mes de Junio 2022 $</t>
  </si>
  <si>
    <t>Identificado mes de Julio 2022 $</t>
  </si>
  <si>
    <t>CARTAGENA</t>
  </si>
  <si>
    <t>PUCHUCAVÍ</t>
  </si>
  <si>
    <t>REPOSICIÓN RETÉN CARABINEROS TACORA (F)</t>
  </si>
  <si>
    <t>GENERAL LAGOS</t>
  </si>
  <si>
    <t>DECRETO IDENTIFICATORIO N° 67 DE FECHA 25.01.2022/ DECRETO IDENTIFICATORIO N° 739 DE FECHA 20.05.2022</t>
  </si>
  <si>
    <t>EN EJECUCIÓN DE OBRAS CIVILES (14%)</t>
  </si>
  <si>
    <t>DECRETO IDENTIFICATORIO N° 67 DE FECHA 25.01.2022</t>
  </si>
  <si>
    <t>EN EJECUCIÓN DE OBRAS CIVILES (5%)</t>
  </si>
  <si>
    <t>EN EJECUCIÓN DE OBRAS CIVILES (6%)</t>
  </si>
  <si>
    <t>EN EJECUCCIÓN DE OBRAS CIVILES (20%)</t>
  </si>
  <si>
    <t>EN EJECUCIÓN DE DISEÑO DEL CUARTEL (20%)</t>
  </si>
  <si>
    <t>EN EJCUCIÓN DE OBRAS CIVILES (73%)</t>
  </si>
  <si>
    <t>DECRETO IDENTIFICATORIO N° 272 DE FECHA 10.02.2022</t>
  </si>
  <si>
    <t>DECRETO IDENTIFICATORIO N° 272 DE FECHA 10.02.2022/ DECRETO IDENTIFICATORIO N° 739 DE FECHA 20.05.2022</t>
  </si>
  <si>
    <t>0330104734-0</t>
  </si>
  <si>
    <t>REPOSICIÓN 2ª COMISARÍA CARTAGENA</t>
  </si>
  <si>
    <t>EN LICITACION DE DISEÑO, LIC 822-24-O121</t>
  </si>
  <si>
    <t>DECRETO IDENTIFICATORIO N° 510 DE FECHA 14.04.2022</t>
  </si>
  <si>
    <t>0440013659-0</t>
  </si>
  <si>
    <t>REPOSICIÓN RETÉN HORCÓN, COMUNA DE PUCHUNCAVÍ</t>
  </si>
  <si>
    <t>EN LICITACION DE DISEÑO, LIC 822-20-O121</t>
  </si>
  <si>
    <t>DECRETO IDENTIFICATORIO N° 497 DE FECHA 13.04.2022</t>
  </si>
  <si>
    <t>EN TOMA DE RAZON DE LA  C.G.R. PARA SU ADJUDICACIÓN</t>
  </si>
  <si>
    <t>DECRETO IDENTIFICATORIO N° 739 DE FECHA 20.05.2022</t>
  </si>
  <si>
    <t>0330473536-0</t>
  </si>
  <si>
    <t>EN ESPERA DE DECRETO IDENTIFICATORIO PARA ADJUDICAR</t>
  </si>
  <si>
    <t>DECRETO IDENTIFICATORIO N° 1083 DE FECHA 07.07.2022</t>
  </si>
  <si>
    <t>Identificado mes Mayo 2022 M$</t>
  </si>
  <si>
    <t>Identificado mes Junio 2022 M$</t>
  </si>
  <si>
    <t>DECRETO IDENTIFICATORIO N° 238 DE FECHA 09.02.2022</t>
  </si>
  <si>
    <t>EN EJECUCIÓN DE CONSULTORÍAS DE DISEÑO (96%).</t>
  </si>
  <si>
    <t>FINALIZADO Y ENTREGADO A USO .  EN PROCESO DE ADQUISICIÓN DE EQUIPOS Y EQUIPAMIENTO.</t>
  </si>
  <si>
    <t>EN EJECUCIÓN DE SUS OBRAS CIVILES (98%), EN PROCESO DE ADQUISICIÓN DE EQUIPAMIENTO Y EQUIPOS</t>
  </si>
  <si>
    <t>DECRETO IDENTIFICATORIO N° 238 DE FECHA 09.02.2022/  DECRETO IDENTIFICATORIO N° 499 DE FECHA  13.04.2022</t>
  </si>
  <si>
    <t>DECRETO IDENTIFICATORIO N° 499 DE FECHA 13.04.2022</t>
  </si>
  <si>
    <t xml:space="preserve"> </t>
  </si>
  <si>
    <t>40021081-0</t>
  </si>
  <si>
    <t>CONSERVACION CONJUNTO HABITACIONAL DE CARABINEROS "ANIBAL PINTO II", ANTOFAGASTA</t>
  </si>
  <si>
    <t>II REGION</t>
  </si>
  <si>
    <t>ARRASTRE</t>
  </si>
  <si>
    <t>DIRECCION DE BIENESTAR</t>
  </si>
  <si>
    <t>OBRA EN EJECUCION POR LA E MPRESA SOCIEDAD CONSTRUCTORA HABINOR LTDA, RUT: 76.975.680-9</t>
  </si>
  <si>
    <t>ADJUDICACION RESOLUCIÓN EXENTA 1216 DE FECHA 19.10.2021</t>
  </si>
  <si>
    <t>26.04.2022</t>
  </si>
  <si>
    <t>40021166-0</t>
  </si>
  <si>
    <t>CONSERVACION CONJUNTO HABITACIONAL DE CARABINEROS "LA FAENA II", PEÑALOLEN</t>
  </si>
  <si>
    <t>RM METROPOLITANA</t>
  </si>
  <si>
    <t>LICITACION ADJUDICADA ID 539119-42-LQ21 , POR CONSTRUCTORA PETROHUE SPA, RUT:76.825.287-4, ACTUALMENTE A LA ESPERA DE OBTENER EL CERTIFICADO DE PERMISO DE EDIFICACION DE PEÑALOLEN, SE CANCELA LOS DERECHOS MUNICIPALES DE PEÑALOLEN</t>
  </si>
  <si>
    <t>ADJUDICACION RESOLUCIÓN EXENTA 1213 DE FECHA 17.10.2021</t>
  </si>
  <si>
    <t>40021082-0</t>
  </si>
  <si>
    <t xml:space="preserve">CONSERVACIÓN CONJUNTO HABITACIONAL CARABINEROS DE CHILE JOSÉ CARTES DIAZ, CONCEPCIÓN </t>
  </si>
  <si>
    <t>VIII REGION</t>
  </si>
  <si>
    <t>EN REVISIÓN POR ÁREA DE ARQUITECTURA DE ABASTECIMIENTOS Y PROYECTOS DE LA SUBDIRECCION DE BIENESTAR</t>
  </si>
  <si>
    <t>DERIVANDO LOS ANTECEDENTES PARA PUBLICACION</t>
  </si>
  <si>
    <t>Identificado mes MARZO 2022 M$</t>
  </si>
  <si>
    <t>DECRETO IDENTIFICATORIO N° 602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</si>
</sst>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 * #,##0_ ;_ * \-#,##0_ ;_ * &quot;-&quot;_ ;_ @_ "/>
    <numFmt numFmtId="164" formatCode="_-&quot;$&quot;\ * #,##0.00_-;\-&quot;$&quot;\ * #,##0.00_-;_-&quot;$&quot;\ * &quot;-&quot;??_-;_-@_-"/>
    <numFmt numFmtId="165" formatCode="_-* #,##0.00_-;\-* #,##0.00_-;_-* &quot;-&quot;??_-;_-@_-"/>
    <numFmt numFmtId="166" formatCode="dd/mm/yyyy;@"/>
    <numFmt numFmtId="167" formatCode="0.0%"/>
    <numFmt numFmtId="168" formatCode="_ * #,##0_ ;_ * \-#,##0_ ;_ * &quot;-&quot;??_ ;_ @_ "/>
    <numFmt numFmtId="169" formatCode="_ &quot;$&quot;* #,##0_ ;_ &quot;$&quot;* \-#,##0_ ;_ &quot;$&quot;* &quot;-&quot;??_ ;_ @_ "/>
    <numFmt numFmtId="170" formatCode="_-* #,##0_-;\-* #,##0_-;_-* &quot;-&quot;??_-;_-@_-"/>
    <numFmt numFmtId="171" formatCode="&quot;$&quot;#,##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FF0000"/>
      <name val="Calibri"/>
      <family val="2"/>
    </font>
    <font>
      <b/>
      <sz val="8"/>
      <color rgb="FF000000"/>
      <name val="Calibri"/>
      <family val="2"/>
    </font>
    <font>
      <sz val="8"/>
      <color rgb="FF000000"/>
      <name val="Calibri"/>
      <family val="2"/>
    </font>
    <font>
      <sz val="8"/>
      <color rgb="FFFF0000"/>
      <name val="Calibri"/>
      <family val="2"/>
      <scheme val="minor"/>
    </font>
    <font>
      <sz val="8"/>
      <name val="Calibri"/>
      <family val="2"/>
    </font>
    <font>
      <sz val="10"/>
      <color theme="1"/>
      <name val="Calibri"/>
      <family val="2"/>
      <scheme val="minor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4" tint="0.59999389629810485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0" applyFont="1" applyAlignment="1">
      <alignment vertical="center" wrapText="1"/>
    </xf>
    <xf numFmtId="166" fontId="2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6" fontId="2" fillId="0" borderId="0" xfId="0" applyNumberFormat="1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righ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2" xfId="0" applyNumberFormat="1" applyFont="1" applyBorder="1" applyAlignment="1">
      <alignment horizontal="left" vertical="center" wrapText="1"/>
    </xf>
    <xf numFmtId="3" fontId="2" fillId="0" borderId="12" xfId="0" applyNumberFormat="1" applyFont="1" applyFill="1" applyBorder="1" applyAlignment="1">
      <alignment horizontal="right" vertical="center" wrapText="1"/>
    </xf>
    <xf numFmtId="3" fontId="2" fillId="0" borderId="12" xfId="0" applyNumberFormat="1" applyFont="1" applyBorder="1" applyAlignment="1">
      <alignment horizontal="right" vertical="center" wrapText="1"/>
    </xf>
    <xf numFmtId="10" fontId="2" fillId="0" borderId="12" xfId="0" applyNumberFormat="1" applyFont="1" applyBorder="1" applyAlignment="1">
      <alignment horizontal="center" vertical="center" wrapText="1"/>
    </xf>
    <xf numFmtId="3" fontId="2" fillId="0" borderId="12" xfId="0" applyNumberFormat="1" applyFont="1" applyBorder="1" applyAlignment="1">
      <alignment vertical="center" wrapText="1"/>
    </xf>
    <xf numFmtId="3" fontId="2" fillId="0" borderId="0" xfId="0" applyNumberFormat="1" applyFont="1" applyAlignment="1">
      <alignment vertical="center" wrapText="1"/>
    </xf>
    <xf numFmtId="9" fontId="2" fillId="0" borderId="12" xfId="0" applyNumberFormat="1" applyFont="1" applyFill="1" applyBorder="1" applyAlignment="1">
      <alignment vertical="center" wrapText="1"/>
    </xf>
    <xf numFmtId="9" fontId="2" fillId="0" borderId="12" xfId="0" applyNumberFormat="1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14" fontId="2" fillId="0" borderId="12" xfId="0" applyNumberFormat="1" applyFont="1" applyBorder="1" applyAlignment="1">
      <alignment horizontal="left" vertical="center" wrapText="1"/>
    </xf>
    <xf numFmtId="3" fontId="4" fillId="0" borderId="12" xfId="0" applyNumberFormat="1" applyFont="1" applyFill="1" applyBorder="1" applyAlignment="1">
      <alignment horizontal="right" vertical="center" wrapText="1"/>
    </xf>
    <xf numFmtId="3" fontId="4" fillId="0" borderId="12" xfId="0" applyNumberFormat="1" applyFont="1" applyBorder="1" applyAlignment="1">
      <alignment horizontal="right" vertical="center" wrapText="1"/>
    </xf>
    <xf numFmtId="10" fontId="4" fillId="0" borderId="12" xfId="0" applyNumberFormat="1" applyFont="1" applyBorder="1" applyAlignment="1">
      <alignment horizontal="center" vertical="center" wrapText="1"/>
    </xf>
    <xf numFmtId="9" fontId="4" fillId="0" borderId="12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left" vertical="center"/>
    </xf>
    <xf numFmtId="166" fontId="2" fillId="2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left" vertical="center" wrapText="1"/>
    </xf>
    <xf numFmtId="167" fontId="2" fillId="0" borderId="12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9" fontId="2" fillId="0" borderId="5" xfId="0" applyNumberFormat="1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3" fontId="4" fillId="0" borderId="12" xfId="0" applyNumberFormat="1" applyFont="1" applyBorder="1" applyAlignment="1">
      <alignment vertical="center" wrapText="1"/>
    </xf>
    <xf numFmtId="9" fontId="2" fillId="0" borderId="0" xfId="0" applyNumberFormat="1" applyFont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vertical="center" wrapText="1"/>
    </xf>
    <xf numFmtId="166" fontId="6" fillId="3" borderId="6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/>
    </xf>
    <xf numFmtId="3" fontId="7" fillId="0" borderId="12" xfId="0" applyNumberFormat="1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168" fontId="2" fillId="0" borderId="0" xfId="1" applyNumberFormat="1" applyFont="1" applyAlignment="1">
      <alignment vertical="center" wrapText="1"/>
    </xf>
    <xf numFmtId="0" fontId="5" fillId="4" borderId="2" xfId="0" applyFont="1" applyFill="1" applyBorder="1" applyAlignment="1">
      <alignment vertical="center"/>
    </xf>
    <xf numFmtId="0" fontId="5" fillId="4" borderId="3" xfId="0" applyFont="1" applyFill="1" applyBorder="1" applyAlignment="1">
      <alignment vertical="center"/>
    </xf>
    <xf numFmtId="0" fontId="5" fillId="4" borderId="4" xfId="0" applyFont="1" applyFill="1" applyBorder="1" applyAlignment="1">
      <alignment vertical="center"/>
    </xf>
    <xf numFmtId="0" fontId="6" fillId="3" borderId="5" xfId="0" applyFont="1" applyFill="1" applyBorder="1" applyAlignment="1">
      <alignment vertical="center" wrapText="1"/>
    </xf>
    <xf numFmtId="168" fontId="6" fillId="3" borderId="6" xfId="1" applyNumberFormat="1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vertical="center"/>
    </xf>
    <xf numFmtId="0" fontId="6" fillId="7" borderId="5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left" vertical="center" wrapText="1"/>
    </xf>
    <xf numFmtId="3" fontId="6" fillId="0" borderId="12" xfId="0" applyNumberFormat="1" applyFont="1" applyFill="1" applyBorder="1" applyAlignment="1">
      <alignment vertical="center"/>
    </xf>
    <xf numFmtId="3" fontId="6" fillId="0" borderId="12" xfId="0" applyNumberFormat="1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vertical="center"/>
    </xf>
    <xf numFmtId="3" fontId="2" fillId="0" borderId="12" xfId="0" applyNumberFormat="1" applyFont="1" applyFill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168" fontId="2" fillId="0" borderId="0" xfId="1" applyNumberFormat="1" applyFont="1" applyAlignment="1">
      <alignment horizontal="left" vertical="center"/>
    </xf>
    <xf numFmtId="168" fontId="2" fillId="0" borderId="10" xfId="1" applyNumberFormat="1" applyFont="1" applyBorder="1" applyAlignment="1">
      <alignment horizontal="right" vertical="center" wrapText="1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 wrapText="1"/>
    </xf>
    <xf numFmtId="169" fontId="2" fillId="0" borderId="12" xfId="2" applyNumberFormat="1" applyFont="1" applyBorder="1" applyAlignment="1">
      <alignment vertical="center" wrapText="1"/>
    </xf>
    <xf numFmtId="0" fontId="6" fillId="0" borderId="16" xfId="0" applyFont="1" applyFill="1" applyBorder="1" applyAlignment="1">
      <alignment vertical="center"/>
    </xf>
    <xf numFmtId="169" fontId="2" fillId="0" borderId="12" xfId="2" applyNumberFormat="1" applyFont="1" applyBorder="1" applyAlignment="1">
      <alignment horizontal="right" vertical="center" wrapText="1"/>
    </xf>
    <xf numFmtId="169" fontId="7" fillId="0" borderId="12" xfId="2" applyNumberFormat="1" applyFont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2" fillId="3" borderId="14" xfId="0" applyFont="1" applyFill="1" applyBorder="1" applyAlignment="1">
      <alignment vertical="center" wrapText="1"/>
    </xf>
    <xf numFmtId="3" fontId="10" fillId="0" borderId="12" xfId="0" applyNumberFormat="1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3" fontId="2" fillId="0" borderId="12" xfId="0" applyNumberFormat="1" applyFont="1" applyBorder="1" applyAlignment="1">
      <alignment horizontal="center" vertical="center" wrapText="1"/>
    </xf>
    <xf numFmtId="168" fontId="2" fillId="0" borderId="12" xfId="1" applyNumberFormat="1" applyFont="1" applyBorder="1" applyAlignment="1">
      <alignment horizontal="center" vertical="center" wrapText="1"/>
    </xf>
    <xf numFmtId="1" fontId="2" fillId="0" borderId="12" xfId="0" applyNumberFormat="1" applyFont="1" applyBorder="1" applyAlignment="1">
      <alignment horizontal="center" vertical="center" wrapText="1"/>
    </xf>
    <xf numFmtId="168" fontId="2" fillId="0" borderId="5" xfId="1" applyNumberFormat="1" applyFont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/>
    </xf>
    <xf numFmtId="0" fontId="7" fillId="0" borderId="12" xfId="0" applyFont="1" applyFill="1" applyBorder="1" applyAlignment="1">
      <alignment horizontal="left"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/>
    </xf>
    <xf numFmtId="0" fontId="4" fillId="0" borderId="0" xfId="0" applyFont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170" fontId="2" fillId="0" borderId="12" xfId="1" applyNumberFormat="1" applyFont="1" applyFill="1" applyBorder="1" applyAlignment="1">
      <alignment horizontal="center" vertical="center" wrapText="1"/>
    </xf>
    <xf numFmtId="168" fontId="2" fillId="0" borderId="12" xfId="1" applyNumberFormat="1" applyFont="1" applyFill="1" applyBorder="1" applyAlignment="1">
      <alignment horizontal="right" vertical="center" wrapText="1"/>
    </xf>
    <xf numFmtId="167" fontId="2" fillId="0" borderId="12" xfId="0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14" fontId="2" fillId="0" borderId="12" xfId="0" applyNumberFormat="1" applyFont="1" applyFill="1" applyBorder="1" applyAlignment="1">
      <alignment horizontal="center" vertical="center" wrapText="1"/>
    </xf>
    <xf numFmtId="171" fontId="11" fillId="0" borderId="12" xfId="0" applyNumberFormat="1" applyFont="1" applyFill="1" applyBorder="1" applyAlignment="1">
      <alignment horizontal="center" vertical="center" wrapText="1"/>
    </xf>
    <xf numFmtId="3" fontId="10" fillId="0" borderId="12" xfId="0" applyNumberFormat="1" applyFont="1" applyFill="1" applyBorder="1" applyAlignment="1">
      <alignment vertical="center" wrapText="1"/>
    </xf>
    <xf numFmtId="3" fontId="2" fillId="0" borderId="0" xfId="0" applyNumberFormat="1" applyFont="1" applyFill="1" applyAlignment="1">
      <alignment vertical="center" wrapText="1"/>
    </xf>
    <xf numFmtId="0" fontId="7" fillId="0" borderId="5" xfId="0" applyFont="1" applyFill="1" applyBorder="1" applyAlignment="1">
      <alignment horizontal="center" vertical="center"/>
    </xf>
    <xf numFmtId="41" fontId="4" fillId="0" borderId="12" xfId="3" applyFont="1" applyBorder="1" applyAlignment="1">
      <alignment horizontal="right" vertical="center" wrapText="1"/>
    </xf>
    <xf numFmtId="41" fontId="2" fillId="0" borderId="12" xfId="3" applyFont="1" applyBorder="1" applyAlignment="1">
      <alignment vertical="center" wrapText="1"/>
    </xf>
  </cellXfs>
  <cellStyles count="4">
    <cellStyle name="Millares" xfId="1" builtinId="3"/>
    <cellStyle name="Millares [0]" xfId="3" builtinId="6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L31"/>
  <sheetViews>
    <sheetView tabSelected="1" workbookViewId="0">
      <selection activeCell="AN25" sqref="AN25"/>
    </sheetView>
  </sheetViews>
  <sheetFormatPr baseColWidth="10" defaultColWidth="11.42578125" defaultRowHeight="11.25" x14ac:dyDescent="0.25"/>
  <cols>
    <col min="1" max="1" width="11.42578125" style="1"/>
    <col min="2" max="2" width="4.42578125" style="1" customWidth="1"/>
    <col min="3" max="3" width="9.7109375" style="1" customWidth="1"/>
    <col min="4" max="4" width="7.85546875" style="1" customWidth="1"/>
    <col min="5" max="5" width="10.85546875" style="1" bestFit="1" customWidth="1"/>
    <col min="6" max="6" width="7.85546875" style="1" customWidth="1"/>
    <col min="7" max="7" width="32.42578125" style="1" customWidth="1"/>
    <col min="8" max="8" width="12" style="1" bestFit="1" customWidth="1"/>
    <col min="9" max="9" width="12.28515625" style="1" customWidth="1"/>
    <col min="10" max="11" width="9.7109375" style="1" customWidth="1"/>
    <col min="12" max="12" width="55.7109375" style="1" customWidth="1"/>
    <col min="13" max="13" width="17.85546875" style="1" customWidth="1"/>
    <col min="14" max="14" width="17" style="1" customWidth="1"/>
    <col min="15" max="24" width="12.7109375" style="1" customWidth="1"/>
    <col min="25" max="25" width="12" style="1" bestFit="1" customWidth="1"/>
    <col min="26" max="26" width="12.7109375" style="1" customWidth="1"/>
    <col min="27" max="27" width="24.28515625" style="1" customWidth="1"/>
    <col min="28" max="28" width="13.42578125" style="2" customWidth="1"/>
    <col min="29" max="39" width="8.28515625" style="1" customWidth="1"/>
    <col min="40" max="42" width="11.42578125" style="1" customWidth="1"/>
    <col min="43" max="43" width="13.28515625" style="1" customWidth="1"/>
    <col min="44" max="44" width="12.28515625" style="1" bestFit="1" customWidth="1"/>
    <col min="45" max="46" width="11.5703125" style="1" bestFit="1" customWidth="1"/>
    <col min="47" max="47" width="12.28515625" style="1" bestFit="1" customWidth="1"/>
    <col min="48" max="62" width="11.42578125" style="1"/>
    <col min="63" max="64" width="12.7109375" style="1" customWidth="1"/>
    <col min="65" max="16384" width="11.42578125" style="1"/>
  </cols>
  <sheetData>
    <row r="2" spans="2:64" x14ac:dyDescent="0.25">
      <c r="B2" s="3"/>
      <c r="C2" s="3"/>
      <c r="D2" s="3"/>
      <c r="E2" s="3"/>
      <c r="F2" s="3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  <c r="AD2" s="107"/>
      <c r="AE2" s="107"/>
      <c r="AF2" s="107"/>
      <c r="AG2" s="107"/>
      <c r="AH2" s="107"/>
      <c r="AI2" s="107"/>
      <c r="AJ2" s="107"/>
      <c r="AK2" s="107"/>
      <c r="AL2" s="107"/>
      <c r="AM2" s="107"/>
      <c r="AN2" s="107"/>
      <c r="AO2" s="107"/>
      <c r="AP2" s="107"/>
      <c r="AR2" s="108" t="s">
        <v>1</v>
      </c>
      <c r="AS2" s="108"/>
      <c r="AT2" s="108"/>
      <c r="AU2" s="108"/>
      <c r="AV2" s="108"/>
      <c r="AW2" s="4"/>
    </row>
    <row r="3" spans="2:64" x14ac:dyDescent="0.25">
      <c r="AX3" s="103" t="s">
        <v>2</v>
      </c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</row>
    <row r="4" spans="2:64" x14ac:dyDescent="0.25">
      <c r="C4" s="109"/>
      <c r="D4" s="109"/>
      <c r="E4" s="5"/>
      <c r="F4" s="5"/>
      <c r="L4" s="6"/>
      <c r="M4" s="6"/>
      <c r="N4" s="6"/>
      <c r="Q4" s="109"/>
      <c r="R4" s="109"/>
      <c r="S4" s="109"/>
      <c r="T4" s="109"/>
      <c r="U4" s="109"/>
      <c r="V4" s="109"/>
      <c r="W4" s="109"/>
      <c r="X4" s="109"/>
      <c r="Y4" s="5"/>
      <c r="Z4" s="5"/>
      <c r="AA4" s="5"/>
      <c r="AB4" s="7"/>
      <c r="AC4" s="103" t="s">
        <v>3</v>
      </c>
      <c r="AD4" s="103"/>
      <c r="AE4" s="103"/>
      <c r="AF4" s="103"/>
      <c r="AG4" s="103"/>
      <c r="AH4" s="103"/>
      <c r="AI4" s="103"/>
      <c r="AJ4" s="103"/>
      <c r="AK4" s="103"/>
      <c r="AL4" s="103"/>
      <c r="AM4" s="103"/>
      <c r="AN4" s="103"/>
      <c r="AO4" s="103"/>
      <c r="AP4" s="103"/>
      <c r="AQ4" s="6"/>
      <c r="AR4" s="110" t="s">
        <v>4</v>
      </c>
      <c r="AS4" s="111"/>
      <c r="AT4" s="111"/>
      <c r="AU4" s="112"/>
      <c r="AX4" s="101" t="s">
        <v>5</v>
      </c>
      <c r="AY4" s="101" t="s">
        <v>6</v>
      </c>
      <c r="AZ4" s="101" t="s">
        <v>7</v>
      </c>
      <c r="BA4" s="101" t="s">
        <v>8</v>
      </c>
      <c r="BB4" s="101" t="s">
        <v>9</v>
      </c>
      <c r="BC4" s="101" t="s">
        <v>10</v>
      </c>
      <c r="BD4" s="101" t="s">
        <v>11</v>
      </c>
      <c r="BE4" s="101" t="s">
        <v>12</v>
      </c>
      <c r="BF4" s="101" t="s">
        <v>13</v>
      </c>
      <c r="BG4" s="101" t="s">
        <v>14</v>
      </c>
      <c r="BH4" s="101" t="s">
        <v>15</v>
      </c>
      <c r="BI4" s="101" t="s">
        <v>16</v>
      </c>
      <c r="BJ4" s="101" t="s">
        <v>17</v>
      </c>
      <c r="BK4" s="101" t="s">
        <v>18</v>
      </c>
      <c r="BL4" s="43" t="s">
        <v>19</v>
      </c>
    </row>
    <row r="5" spans="2:64" ht="56.25" x14ac:dyDescent="0.25">
      <c r="B5" s="44" t="s">
        <v>20</v>
      </c>
      <c r="C5" s="45" t="s">
        <v>21</v>
      </c>
      <c r="D5" s="46" t="s">
        <v>22</v>
      </c>
      <c r="E5" s="46" t="s">
        <v>23</v>
      </c>
      <c r="F5" s="44" t="s">
        <v>24</v>
      </c>
      <c r="G5" s="45" t="s">
        <v>25</v>
      </c>
      <c r="H5" s="47" t="s">
        <v>26</v>
      </c>
      <c r="I5" s="47" t="s">
        <v>27</v>
      </c>
      <c r="J5" s="47" t="s">
        <v>28</v>
      </c>
      <c r="K5" s="47" t="s">
        <v>29</v>
      </c>
      <c r="L5" s="48" t="s">
        <v>30</v>
      </c>
      <c r="M5" s="47" t="s">
        <v>31</v>
      </c>
      <c r="N5" s="47" t="s">
        <v>32</v>
      </c>
      <c r="O5" s="47" t="s">
        <v>33</v>
      </c>
      <c r="P5" s="47" t="s">
        <v>34</v>
      </c>
      <c r="Q5" s="47" t="s">
        <v>137</v>
      </c>
      <c r="R5" s="47" t="s">
        <v>138</v>
      </c>
      <c r="S5" s="47" t="s">
        <v>139</v>
      </c>
      <c r="T5" s="47" t="s">
        <v>180</v>
      </c>
      <c r="U5" s="47" t="s">
        <v>181</v>
      </c>
      <c r="V5" s="47" t="s">
        <v>182</v>
      </c>
      <c r="W5" s="47" t="s">
        <v>183</v>
      </c>
      <c r="X5" s="47" t="s">
        <v>35</v>
      </c>
      <c r="Y5" s="47" t="s">
        <v>36</v>
      </c>
      <c r="Z5" s="47" t="s">
        <v>37</v>
      </c>
      <c r="AA5" s="47" t="s">
        <v>38</v>
      </c>
      <c r="AB5" s="49" t="s">
        <v>39</v>
      </c>
      <c r="AC5" s="50" t="s">
        <v>140</v>
      </c>
      <c r="AD5" s="47" t="s">
        <v>6</v>
      </c>
      <c r="AE5" s="47" t="s">
        <v>7</v>
      </c>
      <c r="AF5" s="47" t="s">
        <v>8</v>
      </c>
      <c r="AG5" s="47" t="s">
        <v>9</v>
      </c>
      <c r="AH5" s="47" t="s">
        <v>10</v>
      </c>
      <c r="AI5" s="47" t="s">
        <v>11</v>
      </c>
      <c r="AJ5" s="47" t="s">
        <v>12</v>
      </c>
      <c r="AK5" s="47" t="s">
        <v>13</v>
      </c>
      <c r="AL5" s="47" t="s">
        <v>14</v>
      </c>
      <c r="AM5" s="47" t="s">
        <v>15</v>
      </c>
      <c r="AN5" s="47" t="s">
        <v>16</v>
      </c>
      <c r="AO5" s="47" t="s">
        <v>141</v>
      </c>
      <c r="AP5" s="47" t="s">
        <v>40</v>
      </c>
      <c r="AQ5" s="51"/>
      <c r="AR5" s="52">
        <v>2023</v>
      </c>
      <c r="AS5" s="52">
        <v>2024</v>
      </c>
      <c r="AT5" s="53">
        <v>2025</v>
      </c>
      <c r="AU5" s="54" t="s">
        <v>41</v>
      </c>
      <c r="AX5" s="102"/>
      <c r="AY5" s="102"/>
      <c r="AZ5" s="102"/>
      <c r="BA5" s="102"/>
      <c r="BB5" s="102"/>
      <c r="BC5" s="102"/>
      <c r="BD5" s="102"/>
      <c r="BE5" s="102"/>
      <c r="BF5" s="102"/>
      <c r="BG5" s="102"/>
      <c r="BH5" s="102"/>
      <c r="BI5" s="102"/>
      <c r="BJ5" s="102"/>
      <c r="BK5" s="102"/>
      <c r="BL5" s="55">
        <v>0</v>
      </c>
    </row>
    <row r="6" spans="2:64" ht="45" x14ac:dyDescent="0.25">
      <c r="B6" s="56">
        <v>1</v>
      </c>
      <c r="C6" s="57" t="s">
        <v>42</v>
      </c>
      <c r="D6" s="58" t="s">
        <v>43</v>
      </c>
      <c r="E6" s="99" t="s">
        <v>44</v>
      </c>
      <c r="F6" s="8">
        <v>30088281</v>
      </c>
      <c r="G6" s="9" t="s">
        <v>142</v>
      </c>
      <c r="H6" s="10" t="s">
        <v>45</v>
      </c>
      <c r="I6" s="10" t="s">
        <v>46</v>
      </c>
      <c r="J6" s="11" t="s">
        <v>47</v>
      </c>
      <c r="K6" s="10"/>
      <c r="L6" s="12" t="s">
        <v>48</v>
      </c>
      <c r="M6" s="10"/>
      <c r="N6" s="10"/>
      <c r="O6" s="13">
        <v>31195407</v>
      </c>
      <c r="P6" s="13">
        <v>31195407</v>
      </c>
      <c r="Q6" s="14">
        <v>1931684</v>
      </c>
      <c r="R6" s="14"/>
      <c r="S6" s="14"/>
      <c r="T6" s="14"/>
      <c r="U6" s="14">
        <v>-1862796</v>
      </c>
      <c r="V6" s="14"/>
      <c r="W6" s="14"/>
      <c r="X6" s="15">
        <v>2.2082738013323566E-3</v>
      </c>
      <c r="Y6" s="14">
        <v>68888</v>
      </c>
      <c r="Z6" s="10" t="s">
        <v>49</v>
      </c>
      <c r="AA6" s="10" t="s">
        <v>188</v>
      </c>
      <c r="AB6" s="21">
        <v>44586</v>
      </c>
      <c r="AC6" s="126"/>
      <c r="AD6" s="126"/>
      <c r="AE6" s="126"/>
      <c r="AF6" s="126"/>
      <c r="AG6" s="126"/>
      <c r="AH6" s="126"/>
      <c r="AI6" s="126"/>
      <c r="AJ6" s="126"/>
      <c r="AK6" s="126"/>
      <c r="AL6" s="126"/>
      <c r="AM6" s="126"/>
      <c r="AN6" s="126"/>
      <c r="AO6" s="126">
        <f>SUM(AC6:AN6)</f>
        <v>0</v>
      </c>
      <c r="AP6" s="126">
        <v>68888</v>
      </c>
      <c r="AQ6" s="17"/>
      <c r="AR6" s="14">
        <v>5062291</v>
      </c>
      <c r="AS6" s="14">
        <v>0</v>
      </c>
      <c r="AT6" s="14">
        <v>0</v>
      </c>
      <c r="AU6" s="60">
        <v>5062291</v>
      </c>
      <c r="AX6" s="18">
        <v>0</v>
      </c>
      <c r="AY6" s="18">
        <v>0</v>
      </c>
      <c r="AZ6" s="18">
        <v>0</v>
      </c>
      <c r="BA6" s="18">
        <v>0</v>
      </c>
      <c r="BB6" s="18">
        <v>0</v>
      </c>
      <c r="BC6" s="18">
        <v>0</v>
      </c>
      <c r="BD6" s="18">
        <v>0</v>
      </c>
      <c r="BE6" s="18">
        <v>0</v>
      </c>
      <c r="BF6" s="18">
        <v>0</v>
      </c>
      <c r="BG6" s="18">
        <v>0</v>
      </c>
      <c r="BH6" s="18">
        <v>0</v>
      </c>
      <c r="BI6" s="18">
        <v>0</v>
      </c>
      <c r="BJ6" s="19">
        <v>0</v>
      </c>
      <c r="BK6" s="19">
        <v>0</v>
      </c>
      <c r="BL6" s="19">
        <v>0</v>
      </c>
    </row>
    <row r="7" spans="2:64" ht="22.5" x14ac:dyDescent="0.25">
      <c r="B7" s="88">
        <v>2</v>
      </c>
      <c r="C7" s="57" t="s">
        <v>42</v>
      </c>
      <c r="D7" s="11" t="s">
        <v>43</v>
      </c>
      <c r="E7" s="99" t="s">
        <v>50</v>
      </c>
      <c r="F7" s="8">
        <v>40012995</v>
      </c>
      <c r="G7" s="9" t="s">
        <v>143</v>
      </c>
      <c r="H7" s="10" t="s">
        <v>51</v>
      </c>
      <c r="I7" s="10" t="s">
        <v>52</v>
      </c>
      <c r="J7" s="11" t="s">
        <v>47</v>
      </c>
      <c r="K7" s="10"/>
      <c r="L7" s="12" t="s">
        <v>189</v>
      </c>
      <c r="M7" s="10"/>
      <c r="N7" s="10"/>
      <c r="O7" s="13">
        <v>31195407</v>
      </c>
      <c r="P7" s="13">
        <v>31195407</v>
      </c>
      <c r="Q7" s="14">
        <v>2396470</v>
      </c>
      <c r="R7" s="14"/>
      <c r="S7" s="14">
        <v>0</v>
      </c>
      <c r="T7" s="14"/>
      <c r="U7" s="14"/>
      <c r="V7" s="14"/>
      <c r="W7" s="14"/>
      <c r="X7" s="15">
        <v>7.68212448710799E-2</v>
      </c>
      <c r="Y7" s="14">
        <v>2396470</v>
      </c>
      <c r="Z7" s="10" t="s">
        <v>49</v>
      </c>
      <c r="AA7" s="10" t="s">
        <v>190</v>
      </c>
      <c r="AB7" s="21">
        <v>44586</v>
      </c>
      <c r="AC7" s="126"/>
      <c r="AD7" s="126"/>
      <c r="AE7" s="126"/>
      <c r="AF7" s="126"/>
      <c r="AG7" s="126">
        <v>254201</v>
      </c>
      <c r="AH7" s="126"/>
      <c r="AI7" s="126"/>
      <c r="AJ7" s="126"/>
      <c r="AK7" s="126"/>
      <c r="AL7" s="126"/>
      <c r="AM7" s="126"/>
      <c r="AN7" s="126"/>
      <c r="AO7" s="126">
        <f t="shared" ref="AO7:AO27" si="0">SUM(AC7:AN7)</f>
        <v>254201</v>
      </c>
      <c r="AP7" s="126">
        <v>2396470</v>
      </c>
      <c r="AQ7" s="17"/>
      <c r="AR7" s="14">
        <v>338179</v>
      </c>
      <c r="AS7" s="14">
        <v>0</v>
      </c>
      <c r="AT7" s="14">
        <v>0</v>
      </c>
      <c r="AU7" s="60">
        <v>338179</v>
      </c>
      <c r="AX7" s="18">
        <v>0</v>
      </c>
      <c r="AY7" s="18">
        <v>0</v>
      </c>
      <c r="AZ7" s="18">
        <v>0.01</v>
      </c>
      <c r="BA7" s="18">
        <v>0.01</v>
      </c>
      <c r="BB7" s="18">
        <v>0.02</v>
      </c>
      <c r="BC7" s="18">
        <v>0.1</v>
      </c>
      <c r="BD7" s="18">
        <v>0</v>
      </c>
      <c r="BE7" s="18">
        <v>0</v>
      </c>
      <c r="BF7" s="18">
        <v>0</v>
      </c>
      <c r="BG7" s="18">
        <v>0</v>
      </c>
      <c r="BH7" s="18">
        <v>0</v>
      </c>
      <c r="BI7" s="18">
        <v>0</v>
      </c>
      <c r="BJ7" s="19">
        <v>0.14000000000000001</v>
      </c>
      <c r="BK7" s="19">
        <v>0</v>
      </c>
      <c r="BL7" s="19">
        <v>-0.14000000000000001</v>
      </c>
    </row>
    <row r="8" spans="2:64" ht="33.75" x14ac:dyDescent="0.25">
      <c r="B8" s="56">
        <v>3</v>
      </c>
      <c r="C8" s="57" t="s">
        <v>42</v>
      </c>
      <c r="D8" s="11" t="s">
        <v>43</v>
      </c>
      <c r="E8" s="99" t="s">
        <v>53</v>
      </c>
      <c r="F8" s="8">
        <v>30161474</v>
      </c>
      <c r="G8" s="9" t="s">
        <v>54</v>
      </c>
      <c r="H8" s="10" t="s">
        <v>55</v>
      </c>
      <c r="I8" s="10" t="s">
        <v>56</v>
      </c>
      <c r="J8" s="11" t="s">
        <v>47</v>
      </c>
      <c r="K8" s="10"/>
      <c r="L8" s="12" t="s">
        <v>57</v>
      </c>
      <c r="M8" s="10"/>
      <c r="N8" s="10"/>
      <c r="O8" s="13">
        <v>31195407</v>
      </c>
      <c r="P8" s="13">
        <v>31195407</v>
      </c>
      <c r="Q8" s="14">
        <v>70002</v>
      </c>
      <c r="R8" s="14"/>
      <c r="S8" s="14">
        <v>0</v>
      </c>
      <c r="T8" s="14"/>
      <c r="U8" s="14"/>
      <c r="V8" s="14"/>
      <c r="W8" s="14"/>
      <c r="X8" s="15">
        <v>2.2439841865182267E-3</v>
      </c>
      <c r="Y8" s="14">
        <v>70002</v>
      </c>
      <c r="Z8" s="10" t="s">
        <v>49</v>
      </c>
      <c r="AA8" s="10" t="s">
        <v>190</v>
      </c>
      <c r="AB8" s="21">
        <v>44586</v>
      </c>
      <c r="AC8" s="126"/>
      <c r="AD8" s="126"/>
      <c r="AE8" s="126"/>
      <c r="AF8" s="126"/>
      <c r="AG8" s="126"/>
      <c r="AH8" s="126"/>
      <c r="AI8" s="126"/>
      <c r="AJ8" s="126"/>
      <c r="AK8" s="126"/>
      <c r="AL8" s="126"/>
      <c r="AM8" s="126"/>
      <c r="AN8" s="126"/>
      <c r="AO8" s="126">
        <f t="shared" si="0"/>
        <v>0</v>
      </c>
      <c r="AP8" s="126">
        <v>70002</v>
      </c>
      <c r="AQ8" s="17"/>
      <c r="AR8" s="14">
        <v>3079400</v>
      </c>
      <c r="AS8" s="14">
        <v>2528660</v>
      </c>
      <c r="AT8" s="14">
        <v>2546983</v>
      </c>
      <c r="AU8" s="60">
        <v>5608060</v>
      </c>
      <c r="AX8" s="18">
        <v>0.03</v>
      </c>
      <c r="AY8" s="18">
        <v>0</v>
      </c>
      <c r="AZ8" s="18">
        <v>0</v>
      </c>
      <c r="BA8" s="18">
        <v>0</v>
      </c>
      <c r="BB8" s="18">
        <v>0</v>
      </c>
      <c r="BC8" s="18">
        <v>0</v>
      </c>
      <c r="BD8" s="18">
        <v>0</v>
      </c>
      <c r="BE8" s="18">
        <v>0</v>
      </c>
      <c r="BF8" s="18">
        <v>0</v>
      </c>
      <c r="BG8" s="18">
        <v>0</v>
      </c>
      <c r="BH8" s="18">
        <v>0</v>
      </c>
      <c r="BI8" s="18">
        <v>0</v>
      </c>
      <c r="BJ8" s="19">
        <v>0.03</v>
      </c>
      <c r="BK8" s="19">
        <v>0</v>
      </c>
      <c r="BL8" s="19">
        <v>-0.03</v>
      </c>
    </row>
    <row r="9" spans="2:64" ht="45" x14ac:dyDescent="0.25">
      <c r="B9" s="88">
        <v>4</v>
      </c>
      <c r="C9" s="57" t="s">
        <v>42</v>
      </c>
      <c r="D9" s="11" t="s">
        <v>43</v>
      </c>
      <c r="E9" s="99" t="s">
        <v>58</v>
      </c>
      <c r="F9" s="8">
        <v>40017793</v>
      </c>
      <c r="G9" s="9" t="s">
        <v>144</v>
      </c>
      <c r="H9" s="10" t="s">
        <v>45</v>
      </c>
      <c r="I9" s="10" t="s">
        <v>59</v>
      </c>
      <c r="J9" s="11" t="s">
        <v>47</v>
      </c>
      <c r="K9" s="10"/>
      <c r="L9" s="12" t="s">
        <v>145</v>
      </c>
      <c r="M9" s="10"/>
      <c r="N9" s="10"/>
      <c r="O9" s="13">
        <v>31195407</v>
      </c>
      <c r="P9" s="13">
        <v>31195407</v>
      </c>
      <c r="Q9" s="14">
        <v>92166</v>
      </c>
      <c r="R9" s="14"/>
      <c r="S9" s="14">
        <v>0</v>
      </c>
      <c r="T9" s="14"/>
      <c r="U9" s="14"/>
      <c r="V9" s="14"/>
      <c r="W9" s="14"/>
      <c r="X9" s="15">
        <v>2.9544733941121526E-3</v>
      </c>
      <c r="Y9" s="14">
        <v>92166</v>
      </c>
      <c r="Z9" s="10" t="s">
        <v>49</v>
      </c>
      <c r="AA9" s="10" t="s">
        <v>190</v>
      </c>
      <c r="AB9" s="21">
        <v>44586</v>
      </c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26"/>
      <c r="AO9" s="126">
        <f t="shared" si="0"/>
        <v>0</v>
      </c>
      <c r="AP9" s="126">
        <v>92166</v>
      </c>
      <c r="AQ9" s="17"/>
      <c r="AR9" s="14">
        <v>1</v>
      </c>
      <c r="AS9" s="14">
        <v>0</v>
      </c>
      <c r="AT9" s="14">
        <v>0</v>
      </c>
      <c r="AU9" s="60">
        <v>1</v>
      </c>
      <c r="AX9" s="18">
        <v>0</v>
      </c>
      <c r="AY9" s="18">
        <v>0</v>
      </c>
      <c r="AZ9" s="18">
        <v>0</v>
      </c>
      <c r="BA9" s="18">
        <v>0</v>
      </c>
      <c r="BB9" s="18">
        <v>0</v>
      </c>
      <c r="BC9" s="18">
        <v>0</v>
      </c>
      <c r="BD9" s="18">
        <v>0</v>
      </c>
      <c r="BE9" s="18">
        <v>0</v>
      </c>
      <c r="BF9" s="18">
        <v>0</v>
      </c>
      <c r="BG9" s="18">
        <v>0</v>
      </c>
      <c r="BH9" s="18">
        <v>0</v>
      </c>
      <c r="BI9" s="18">
        <v>0</v>
      </c>
      <c r="BJ9" s="19">
        <v>0</v>
      </c>
      <c r="BK9" s="19">
        <v>0</v>
      </c>
      <c r="BL9" s="19">
        <v>0</v>
      </c>
    </row>
    <row r="10" spans="2:64" ht="22.5" x14ac:dyDescent="0.25">
      <c r="B10" s="56">
        <v>5</v>
      </c>
      <c r="C10" s="57" t="s">
        <v>42</v>
      </c>
      <c r="D10" s="20" t="s">
        <v>43</v>
      </c>
      <c r="E10" s="99" t="s">
        <v>60</v>
      </c>
      <c r="F10" s="8">
        <v>30085906</v>
      </c>
      <c r="G10" s="9" t="s">
        <v>61</v>
      </c>
      <c r="H10" s="10" t="s">
        <v>62</v>
      </c>
      <c r="I10" s="10" t="s">
        <v>63</v>
      </c>
      <c r="J10" s="11" t="s">
        <v>47</v>
      </c>
      <c r="K10" s="10"/>
      <c r="L10" s="12" t="s">
        <v>191</v>
      </c>
      <c r="M10" s="10"/>
      <c r="N10" s="10"/>
      <c r="O10" s="13">
        <v>31195407</v>
      </c>
      <c r="P10" s="13">
        <v>31195407</v>
      </c>
      <c r="Q10" s="14">
        <v>3710000</v>
      </c>
      <c r="R10" s="14"/>
      <c r="S10" s="14">
        <v>0</v>
      </c>
      <c r="T10" s="14"/>
      <c r="U10" s="14"/>
      <c r="V10" s="14"/>
      <c r="W10" s="14"/>
      <c r="X10" s="15">
        <v>0.11892776394935319</v>
      </c>
      <c r="Y10" s="14">
        <v>3710000</v>
      </c>
      <c r="Z10" s="10" t="s">
        <v>49</v>
      </c>
      <c r="AA10" s="10" t="s">
        <v>190</v>
      </c>
      <c r="AB10" s="21">
        <v>44586</v>
      </c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26"/>
      <c r="AO10" s="126">
        <f t="shared" si="0"/>
        <v>0</v>
      </c>
      <c r="AP10" s="126">
        <v>3710000</v>
      </c>
      <c r="AQ10" s="17"/>
      <c r="AR10" s="14">
        <v>1881147</v>
      </c>
      <c r="AS10" s="14">
        <v>0</v>
      </c>
      <c r="AT10" s="14">
        <v>0</v>
      </c>
      <c r="AU10" s="60">
        <v>1881147</v>
      </c>
      <c r="AX10" s="18">
        <v>0</v>
      </c>
      <c r="AY10" s="18">
        <v>0</v>
      </c>
      <c r="AZ10" s="18">
        <v>0.01</v>
      </c>
      <c r="BA10" s="18">
        <v>0.01</v>
      </c>
      <c r="BB10" s="18">
        <v>0</v>
      </c>
      <c r="BC10" s="18">
        <v>0.03</v>
      </c>
      <c r="BD10" s="18">
        <v>0</v>
      </c>
      <c r="BE10" s="18">
        <v>0</v>
      </c>
      <c r="BF10" s="18">
        <v>0</v>
      </c>
      <c r="BG10" s="18">
        <v>0</v>
      </c>
      <c r="BH10" s="18">
        <v>0</v>
      </c>
      <c r="BI10" s="18">
        <v>0</v>
      </c>
      <c r="BJ10" s="19">
        <v>0.05</v>
      </c>
      <c r="BK10" s="19">
        <v>0</v>
      </c>
      <c r="BL10" s="19">
        <v>-0.05</v>
      </c>
    </row>
    <row r="11" spans="2:64" ht="22.5" x14ac:dyDescent="0.25">
      <c r="B11" s="88">
        <v>6</v>
      </c>
      <c r="C11" s="57" t="s">
        <v>42</v>
      </c>
      <c r="D11" s="20" t="s">
        <v>43</v>
      </c>
      <c r="E11" s="99" t="s">
        <v>64</v>
      </c>
      <c r="F11" s="8">
        <v>40023087</v>
      </c>
      <c r="G11" s="9" t="s">
        <v>65</v>
      </c>
      <c r="H11" s="10" t="s">
        <v>55</v>
      </c>
      <c r="I11" s="10" t="s">
        <v>66</v>
      </c>
      <c r="J11" s="11" t="s">
        <v>47</v>
      </c>
      <c r="K11" s="10"/>
      <c r="L11" s="12" t="s">
        <v>192</v>
      </c>
      <c r="M11" s="10"/>
      <c r="N11" s="10"/>
      <c r="O11" s="13">
        <v>31195407</v>
      </c>
      <c r="P11" s="13">
        <v>31195407</v>
      </c>
      <c r="Q11" s="14">
        <v>3950125</v>
      </c>
      <c r="R11" s="14"/>
      <c r="S11" s="14">
        <v>0</v>
      </c>
      <c r="T11" s="14"/>
      <c r="U11" s="14"/>
      <c r="V11" s="14"/>
      <c r="W11" s="14"/>
      <c r="X11" s="15">
        <v>0.12662521120497</v>
      </c>
      <c r="Y11" s="14">
        <v>3950125</v>
      </c>
      <c r="Z11" s="10" t="s">
        <v>49</v>
      </c>
      <c r="AA11" s="10" t="s">
        <v>190</v>
      </c>
      <c r="AB11" s="21">
        <v>44586</v>
      </c>
      <c r="AC11" s="126"/>
      <c r="AD11" s="126"/>
      <c r="AE11" s="126"/>
      <c r="AF11" s="126"/>
      <c r="AG11" s="126">
        <v>33154.974000000002</v>
      </c>
      <c r="AH11" s="126"/>
      <c r="AI11" s="126"/>
      <c r="AJ11" s="126"/>
      <c r="AK11" s="126"/>
      <c r="AL11" s="126"/>
      <c r="AM11" s="126"/>
      <c r="AN11" s="126"/>
      <c r="AO11" s="126">
        <f t="shared" si="0"/>
        <v>33154.974000000002</v>
      </c>
      <c r="AP11" s="126">
        <v>3916970.0260000001</v>
      </c>
      <c r="AQ11" s="17"/>
      <c r="AR11" s="14">
        <v>4072273</v>
      </c>
      <c r="AS11" s="14">
        <v>0</v>
      </c>
      <c r="AT11" s="14">
        <v>0</v>
      </c>
      <c r="AU11" s="60">
        <v>4072273</v>
      </c>
      <c r="AX11" s="18">
        <v>0</v>
      </c>
      <c r="AY11" s="18">
        <v>0</v>
      </c>
      <c r="AZ11" s="18">
        <v>0</v>
      </c>
      <c r="BA11" s="18">
        <v>0</v>
      </c>
      <c r="BB11" s="18">
        <v>0.01</v>
      </c>
      <c r="BC11" s="18">
        <v>0.05</v>
      </c>
      <c r="BD11" s="18">
        <v>0</v>
      </c>
      <c r="BE11" s="18">
        <v>0</v>
      </c>
      <c r="BF11" s="18">
        <v>0</v>
      </c>
      <c r="BG11" s="18">
        <v>0</v>
      </c>
      <c r="BH11" s="18">
        <v>0</v>
      </c>
      <c r="BI11" s="18">
        <v>0</v>
      </c>
      <c r="BJ11" s="19">
        <v>6.0000000000000005E-2</v>
      </c>
      <c r="BK11" s="19">
        <v>0</v>
      </c>
      <c r="BL11" s="19">
        <v>-6.0000000000000005E-2</v>
      </c>
    </row>
    <row r="12" spans="2:64" ht="22.5" x14ac:dyDescent="0.25">
      <c r="B12" s="56">
        <v>7</v>
      </c>
      <c r="C12" s="57" t="s">
        <v>42</v>
      </c>
      <c r="D12" s="20" t="s">
        <v>43</v>
      </c>
      <c r="E12" s="99" t="s">
        <v>67</v>
      </c>
      <c r="F12" s="8">
        <v>30483664</v>
      </c>
      <c r="G12" s="9" t="s">
        <v>146</v>
      </c>
      <c r="H12" s="10" t="s">
        <v>55</v>
      </c>
      <c r="I12" s="10" t="s">
        <v>68</v>
      </c>
      <c r="J12" s="11" t="s">
        <v>47</v>
      </c>
      <c r="K12" s="10"/>
      <c r="L12" s="12" t="s">
        <v>147</v>
      </c>
      <c r="M12" s="10"/>
      <c r="N12" s="10"/>
      <c r="O12" s="13">
        <v>31195407</v>
      </c>
      <c r="P12" s="13">
        <v>31195407</v>
      </c>
      <c r="Q12" s="14">
        <v>860000</v>
      </c>
      <c r="R12" s="14"/>
      <c r="S12" s="14">
        <v>0</v>
      </c>
      <c r="T12" s="14"/>
      <c r="U12" s="14"/>
      <c r="V12" s="14"/>
      <c r="W12" s="14"/>
      <c r="X12" s="15">
        <v>2.7568160915483489E-2</v>
      </c>
      <c r="Y12" s="14">
        <v>860000</v>
      </c>
      <c r="Z12" s="10" t="s">
        <v>49</v>
      </c>
      <c r="AA12" s="10" t="s">
        <v>190</v>
      </c>
      <c r="AB12" s="21">
        <v>44586</v>
      </c>
      <c r="AC12" s="126"/>
      <c r="AD12" s="126"/>
      <c r="AE12" s="126"/>
      <c r="AF12" s="126"/>
      <c r="AG12" s="126"/>
      <c r="AH12" s="126"/>
      <c r="AI12" s="126"/>
      <c r="AJ12" s="126"/>
      <c r="AK12" s="126"/>
      <c r="AL12" s="126"/>
      <c r="AM12" s="126"/>
      <c r="AN12" s="126"/>
      <c r="AO12" s="126">
        <f t="shared" si="0"/>
        <v>0</v>
      </c>
      <c r="AP12" s="126">
        <v>860000</v>
      </c>
      <c r="AQ12" s="17"/>
      <c r="AR12" s="14">
        <v>2630000</v>
      </c>
      <c r="AS12" s="14">
        <v>493510</v>
      </c>
      <c r="AT12" s="14">
        <v>0</v>
      </c>
      <c r="AU12" s="60">
        <v>3123510</v>
      </c>
      <c r="AX12" s="18">
        <v>0</v>
      </c>
      <c r="AY12" s="18">
        <v>0</v>
      </c>
      <c r="AZ12" s="18">
        <v>0</v>
      </c>
      <c r="BA12" s="18">
        <v>0</v>
      </c>
      <c r="BB12" s="18">
        <v>0</v>
      </c>
      <c r="BC12" s="18">
        <v>0</v>
      </c>
      <c r="BD12" s="18">
        <v>0</v>
      </c>
      <c r="BE12" s="18">
        <v>0</v>
      </c>
      <c r="BF12" s="18">
        <v>0</v>
      </c>
      <c r="BG12" s="18">
        <v>0</v>
      </c>
      <c r="BH12" s="18">
        <v>0</v>
      </c>
      <c r="BI12" s="18">
        <v>0</v>
      </c>
      <c r="BJ12" s="19">
        <v>0</v>
      </c>
      <c r="BK12" s="19">
        <v>0</v>
      </c>
      <c r="BL12" s="19">
        <v>0</v>
      </c>
    </row>
    <row r="13" spans="2:64" ht="33.75" x14ac:dyDescent="0.25">
      <c r="B13" s="88">
        <v>8</v>
      </c>
      <c r="C13" s="57" t="s">
        <v>42</v>
      </c>
      <c r="D13" s="20" t="s">
        <v>43</v>
      </c>
      <c r="E13" s="99" t="s">
        <v>69</v>
      </c>
      <c r="F13" s="8">
        <v>30465843</v>
      </c>
      <c r="G13" s="9" t="s">
        <v>148</v>
      </c>
      <c r="H13" s="10" t="s">
        <v>70</v>
      </c>
      <c r="I13" s="10" t="s">
        <v>71</v>
      </c>
      <c r="J13" s="11" t="s">
        <v>47</v>
      </c>
      <c r="K13" s="10"/>
      <c r="L13" s="12" t="s">
        <v>72</v>
      </c>
      <c r="M13" s="10"/>
      <c r="N13" s="10"/>
      <c r="O13" s="13">
        <v>31195407</v>
      </c>
      <c r="P13" s="13">
        <v>31195407</v>
      </c>
      <c r="Q13" s="14">
        <v>784919</v>
      </c>
      <c r="R13" s="14"/>
      <c r="S13" s="14">
        <v>0</v>
      </c>
      <c r="T13" s="14"/>
      <c r="U13" s="14"/>
      <c r="V13" s="14"/>
      <c r="W13" s="14"/>
      <c r="X13" s="15">
        <v>2.5161364299558585E-2</v>
      </c>
      <c r="Y13" s="14">
        <v>784919</v>
      </c>
      <c r="Z13" s="10" t="s">
        <v>49</v>
      </c>
      <c r="AA13" s="10" t="s">
        <v>190</v>
      </c>
      <c r="AB13" s="21">
        <v>44586</v>
      </c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26"/>
      <c r="AN13" s="126"/>
      <c r="AO13" s="126">
        <f t="shared" si="0"/>
        <v>0</v>
      </c>
      <c r="AP13" s="126">
        <v>784919</v>
      </c>
      <c r="AQ13" s="17"/>
      <c r="AR13" s="89">
        <v>1090000</v>
      </c>
      <c r="AS13" s="89">
        <v>751273</v>
      </c>
      <c r="AT13" s="89">
        <v>0</v>
      </c>
      <c r="AU13" s="90">
        <v>1841273</v>
      </c>
      <c r="AX13" s="18">
        <v>0</v>
      </c>
      <c r="AY13" s="18">
        <v>0</v>
      </c>
      <c r="AZ13" s="18">
        <v>0</v>
      </c>
      <c r="BA13" s="18">
        <v>0</v>
      </c>
      <c r="BB13" s="18">
        <v>0</v>
      </c>
      <c r="BC13" s="18">
        <v>0</v>
      </c>
      <c r="BD13" s="18">
        <v>0</v>
      </c>
      <c r="BE13" s="18">
        <v>0</v>
      </c>
      <c r="BF13" s="18">
        <v>0</v>
      </c>
      <c r="BG13" s="18">
        <v>0</v>
      </c>
      <c r="BH13" s="18">
        <v>0</v>
      </c>
      <c r="BI13" s="18">
        <v>0</v>
      </c>
      <c r="BJ13" s="19">
        <v>0</v>
      </c>
      <c r="BK13" s="19">
        <v>0</v>
      </c>
      <c r="BL13" s="19">
        <v>0</v>
      </c>
    </row>
    <row r="14" spans="2:64" ht="22.5" x14ac:dyDescent="0.25">
      <c r="B14" s="56">
        <v>9</v>
      </c>
      <c r="C14" s="57" t="s">
        <v>42</v>
      </c>
      <c r="D14" s="20" t="s">
        <v>43</v>
      </c>
      <c r="E14" s="99" t="s">
        <v>73</v>
      </c>
      <c r="F14" s="8">
        <v>30191772</v>
      </c>
      <c r="G14" s="9" t="s">
        <v>149</v>
      </c>
      <c r="H14" s="10" t="s">
        <v>74</v>
      </c>
      <c r="I14" s="10" t="s">
        <v>75</v>
      </c>
      <c r="J14" s="11" t="s">
        <v>47</v>
      </c>
      <c r="K14" s="10"/>
      <c r="L14" s="12" t="s">
        <v>150</v>
      </c>
      <c r="M14" s="10"/>
      <c r="N14" s="10"/>
      <c r="O14" s="13">
        <v>31195407</v>
      </c>
      <c r="P14" s="13">
        <v>31195407</v>
      </c>
      <c r="Q14" s="14">
        <v>673085</v>
      </c>
      <c r="R14" s="14"/>
      <c r="S14" s="14">
        <v>0</v>
      </c>
      <c r="T14" s="14"/>
      <c r="U14" s="14"/>
      <c r="V14" s="14"/>
      <c r="W14" s="14"/>
      <c r="X14" s="15">
        <v>2.1576413476509539E-2</v>
      </c>
      <c r="Y14" s="14">
        <v>673085</v>
      </c>
      <c r="Z14" s="10" t="s">
        <v>49</v>
      </c>
      <c r="AA14" s="10" t="s">
        <v>190</v>
      </c>
      <c r="AB14" s="21">
        <v>44586</v>
      </c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26"/>
      <c r="AO14" s="126">
        <f t="shared" si="0"/>
        <v>0</v>
      </c>
      <c r="AP14" s="126">
        <v>673085</v>
      </c>
      <c r="AQ14" s="17"/>
      <c r="AR14" s="89">
        <v>1315458</v>
      </c>
      <c r="AS14" s="89">
        <v>0</v>
      </c>
      <c r="AT14" s="89">
        <v>0</v>
      </c>
      <c r="AU14" s="90">
        <v>1315458</v>
      </c>
      <c r="AX14" s="18">
        <v>0</v>
      </c>
      <c r="AY14" s="18">
        <v>0</v>
      </c>
      <c r="AZ14" s="18">
        <v>0</v>
      </c>
      <c r="BA14" s="18">
        <v>0</v>
      </c>
      <c r="BB14" s="18">
        <v>0</v>
      </c>
      <c r="BC14" s="18">
        <v>0</v>
      </c>
      <c r="BD14" s="18">
        <v>0</v>
      </c>
      <c r="BE14" s="18">
        <v>0</v>
      </c>
      <c r="BF14" s="18">
        <v>0</v>
      </c>
      <c r="BG14" s="18">
        <v>0</v>
      </c>
      <c r="BH14" s="18">
        <v>0</v>
      </c>
      <c r="BI14" s="18">
        <v>0</v>
      </c>
      <c r="BJ14" s="19">
        <v>0</v>
      </c>
      <c r="BK14" s="19">
        <v>0</v>
      </c>
      <c r="BL14" s="19">
        <v>0</v>
      </c>
    </row>
    <row r="15" spans="2:64" ht="22.5" x14ac:dyDescent="0.25">
      <c r="B15" s="88">
        <v>10</v>
      </c>
      <c r="C15" s="57" t="s">
        <v>42</v>
      </c>
      <c r="D15" s="20" t="s">
        <v>43</v>
      </c>
      <c r="E15" s="99" t="s">
        <v>76</v>
      </c>
      <c r="F15" s="8">
        <v>30345674</v>
      </c>
      <c r="G15" s="9" t="s">
        <v>151</v>
      </c>
      <c r="H15" s="10" t="s">
        <v>77</v>
      </c>
      <c r="I15" s="10" t="s">
        <v>78</v>
      </c>
      <c r="J15" s="11" t="s">
        <v>47</v>
      </c>
      <c r="K15" s="10"/>
      <c r="L15" s="12" t="s">
        <v>193</v>
      </c>
      <c r="M15" s="10"/>
      <c r="N15" s="10"/>
      <c r="O15" s="13">
        <v>31195407</v>
      </c>
      <c r="P15" s="13">
        <v>31195407</v>
      </c>
      <c r="Q15" s="14">
        <v>3435297</v>
      </c>
      <c r="R15" s="14"/>
      <c r="S15" s="14">
        <v>0</v>
      </c>
      <c r="T15" s="14"/>
      <c r="U15" s="14"/>
      <c r="V15" s="14"/>
      <c r="W15" s="14"/>
      <c r="X15" s="15">
        <v>0.11012188428892754</v>
      </c>
      <c r="Y15" s="14">
        <v>3435297</v>
      </c>
      <c r="Z15" s="10" t="s">
        <v>49</v>
      </c>
      <c r="AA15" s="10" t="s">
        <v>190</v>
      </c>
      <c r="AB15" s="21">
        <v>44586</v>
      </c>
      <c r="AC15" s="126"/>
      <c r="AD15" s="126"/>
      <c r="AE15" s="126"/>
      <c r="AF15" s="126"/>
      <c r="AG15" s="126">
        <v>221191.66</v>
      </c>
      <c r="AH15" s="126">
        <v>36869.894999999997</v>
      </c>
      <c r="AI15" s="126"/>
      <c r="AJ15" s="126"/>
      <c r="AK15" s="126"/>
      <c r="AL15" s="126"/>
      <c r="AM15" s="126"/>
      <c r="AN15" s="126"/>
      <c r="AO15" s="126">
        <f t="shared" si="0"/>
        <v>258061.55499999999</v>
      </c>
      <c r="AP15" s="126">
        <v>3177235.4449999998</v>
      </c>
      <c r="AQ15" s="17"/>
      <c r="AR15" s="89">
        <v>1127360</v>
      </c>
      <c r="AS15" s="89">
        <v>0</v>
      </c>
      <c r="AT15" s="89">
        <v>0</v>
      </c>
      <c r="AU15" s="90">
        <v>1127360</v>
      </c>
      <c r="AX15" s="18">
        <v>0.01</v>
      </c>
      <c r="AY15" s="18">
        <v>0.01</v>
      </c>
      <c r="AZ15" s="18">
        <v>0.03</v>
      </c>
      <c r="BA15" s="18">
        <v>0.05</v>
      </c>
      <c r="BB15" s="18">
        <v>0.05</v>
      </c>
      <c r="BC15" s="18">
        <v>0.05</v>
      </c>
      <c r="BD15" s="18">
        <v>0</v>
      </c>
      <c r="BE15" s="18">
        <v>0</v>
      </c>
      <c r="BF15" s="18">
        <v>0</v>
      </c>
      <c r="BG15" s="18">
        <v>0</v>
      </c>
      <c r="BH15" s="18">
        <v>0</v>
      </c>
      <c r="BI15" s="18">
        <v>0</v>
      </c>
      <c r="BJ15" s="19">
        <v>0.2</v>
      </c>
      <c r="BK15" s="19">
        <v>0</v>
      </c>
      <c r="BL15" s="19">
        <v>-0.2</v>
      </c>
    </row>
    <row r="16" spans="2:64" ht="22.5" x14ac:dyDescent="0.25">
      <c r="B16" s="56">
        <v>11</v>
      </c>
      <c r="C16" s="57" t="s">
        <v>42</v>
      </c>
      <c r="D16" s="20" t="s">
        <v>43</v>
      </c>
      <c r="E16" s="99" t="s">
        <v>79</v>
      </c>
      <c r="F16" s="8">
        <v>30083903</v>
      </c>
      <c r="G16" s="9" t="s">
        <v>152</v>
      </c>
      <c r="H16" s="10" t="s">
        <v>80</v>
      </c>
      <c r="I16" s="10" t="s">
        <v>81</v>
      </c>
      <c r="J16" s="11" t="s">
        <v>47</v>
      </c>
      <c r="K16" s="10"/>
      <c r="L16" s="12" t="s">
        <v>153</v>
      </c>
      <c r="M16" s="10"/>
      <c r="N16" s="10"/>
      <c r="O16" s="13">
        <v>31195407</v>
      </c>
      <c r="P16" s="13">
        <v>31195407</v>
      </c>
      <c r="Q16" s="14">
        <v>74296</v>
      </c>
      <c r="R16" s="14"/>
      <c r="S16" s="14">
        <v>0</v>
      </c>
      <c r="T16" s="14"/>
      <c r="U16" s="14"/>
      <c r="V16" s="14"/>
      <c r="W16" s="14"/>
      <c r="X16" s="15">
        <v>2.3816326550892574E-3</v>
      </c>
      <c r="Y16" s="14">
        <v>74296</v>
      </c>
      <c r="Z16" s="10" t="s">
        <v>49</v>
      </c>
      <c r="AA16" s="10" t="s">
        <v>190</v>
      </c>
      <c r="AB16" s="21">
        <v>44586</v>
      </c>
      <c r="AC16" s="126"/>
      <c r="AD16" s="126"/>
      <c r="AE16" s="126"/>
      <c r="AF16" s="126"/>
      <c r="AG16" s="126"/>
      <c r="AH16" s="126"/>
      <c r="AI16" s="126"/>
      <c r="AJ16" s="126"/>
      <c r="AK16" s="126"/>
      <c r="AL16" s="126"/>
      <c r="AM16" s="126"/>
      <c r="AN16" s="126"/>
      <c r="AO16" s="126">
        <f t="shared" si="0"/>
        <v>0</v>
      </c>
      <c r="AP16" s="126">
        <v>74296</v>
      </c>
      <c r="AQ16" s="17"/>
      <c r="AR16" s="89">
        <v>1</v>
      </c>
      <c r="AS16" s="89">
        <v>0</v>
      </c>
      <c r="AT16" s="89">
        <v>0</v>
      </c>
      <c r="AU16" s="90">
        <v>1</v>
      </c>
      <c r="AX16" s="18">
        <v>0</v>
      </c>
      <c r="AY16" s="18">
        <v>0</v>
      </c>
      <c r="AZ16" s="18">
        <v>0</v>
      </c>
      <c r="BA16" s="18">
        <v>0</v>
      </c>
      <c r="BB16" s="18">
        <v>0</v>
      </c>
      <c r="BC16" s="18">
        <v>0</v>
      </c>
      <c r="BD16" s="18">
        <v>0</v>
      </c>
      <c r="BE16" s="18">
        <v>0</v>
      </c>
      <c r="BF16" s="18">
        <v>0</v>
      </c>
      <c r="BG16" s="18">
        <v>0</v>
      </c>
      <c r="BH16" s="18">
        <v>0</v>
      </c>
      <c r="BI16" s="18">
        <v>0</v>
      </c>
      <c r="BJ16" s="19">
        <v>0</v>
      </c>
      <c r="BK16" s="19">
        <v>0</v>
      </c>
      <c r="BL16" s="19">
        <v>0</v>
      </c>
    </row>
    <row r="17" spans="2:64" ht="22.5" x14ac:dyDescent="0.25">
      <c r="B17" s="88">
        <v>12</v>
      </c>
      <c r="C17" s="57" t="s">
        <v>42</v>
      </c>
      <c r="D17" s="20" t="s">
        <v>43</v>
      </c>
      <c r="E17" s="99" t="s">
        <v>82</v>
      </c>
      <c r="F17" s="8">
        <v>40018139</v>
      </c>
      <c r="G17" s="9" t="s">
        <v>154</v>
      </c>
      <c r="H17" s="10" t="s">
        <v>45</v>
      </c>
      <c r="I17" s="10" t="s">
        <v>83</v>
      </c>
      <c r="J17" s="11" t="s">
        <v>47</v>
      </c>
      <c r="K17" s="10"/>
      <c r="L17" s="12" t="s">
        <v>155</v>
      </c>
      <c r="M17" s="10"/>
      <c r="N17" s="10"/>
      <c r="O17" s="13">
        <v>31195407</v>
      </c>
      <c r="P17" s="13">
        <v>31195407</v>
      </c>
      <c r="Q17" s="14">
        <v>137312</v>
      </c>
      <c r="R17" s="14"/>
      <c r="S17" s="14">
        <v>0</v>
      </c>
      <c r="T17" s="14"/>
      <c r="U17" s="14"/>
      <c r="V17" s="14"/>
      <c r="W17" s="14"/>
      <c r="X17" s="15">
        <v>4.4016736181707776E-3</v>
      </c>
      <c r="Y17" s="14">
        <v>137312</v>
      </c>
      <c r="Z17" s="10" t="s">
        <v>49</v>
      </c>
      <c r="AA17" s="10" t="s">
        <v>190</v>
      </c>
      <c r="AB17" s="21">
        <v>44586</v>
      </c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26"/>
      <c r="AO17" s="126">
        <f t="shared" si="0"/>
        <v>0</v>
      </c>
      <c r="AP17" s="126">
        <v>137312</v>
      </c>
      <c r="AQ17" s="17"/>
      <c r="AR17" s="89">
        <v>1</v>
      </c>
      <c r="AS17" s="89">
        <v>0</v>
      </c>
      <c r="AT17" s="89">
        <v>0</v>
      </c>
      <c r="AU17" s="90">
        <v>1</v>
      </c>
      <c r="AX17" s="18">
        <v>0</v>
      </c>
      <c r="AY17" s="18">
        <v>0</v>
      </c>
      <c r="AZ17" s="18">
        <v>0</v>
      </c>
      <c r="BA17" s="18">
        <v>0</v>
      </c>
      <c r="BB17" s="18">
        <v>0</v>
      </c>
      <c r="BC17" s="18">
        <v>0</v>
      </c>
      <c r="BD17" s="18">
        <v>0</v>
      </c>
      <c r="BE17" s="18">
        <v>0</v>
      </c>
      <c r="BF17" s="18">
        <v>0</v>
      </c>
      <c r="BG17" s="18">
        <v>0</v>
      </c>
      <c r="BH17" s="18">
        <v>0</v>
      </c>
      <c r="BI17" s="18">
        <v>0</v>
      </c>
      <c r="BJ17" s="19">
        <v>0</v>
      </c>
      <c r="BK17" s="19">
        <v>0</v>
      </c>
      <c r="BL17" s="19">
        <v>0</v>
      </c>
    </row>
    <row r="18" spans="2:64" ht="22.5" x14ac:dyDescent="0.25">
      <c r="B18" s="56">
        <v>13</v>
      </c>
      <c r="C18" s="57" t="s">
        <v>42</v>
      </c>
      <c r="D18" s="20" t="s">
        <v>43</v>
      </c>
      <c r="E18" s="99" t="s">
        <v>84</v>
      </c>
      <c r="F18" s="8">
        <v>40020335</v>
      </c>
      <c r="G18" s="9" t="s">
        <v>156</v>
      </c>
      <c r="H18" s="10" t="s">
        <v>85</v>
      </c>
      <c r="I18" s="10" t="s">
        <v>86</v>
      </c>
      <c r="J18" s="11" t="s">
        <v>47</v>
      </c>
      <c r="K18" s="10"/>
      <c r="L18" s="12" t="s">
        <v>157</v>
      </c>
      <c r="M18" s="10"/>
      <c r="N18" s="10"/>
      <c r="O18" s="13">
        <v>31195407</v>
      </c>
      <c r="P18" s="13">
        <v>31195407</v>
      </c>
      <c r="Q18" s="14">
        <v>42320</v>
      </c>
      <c r="R18" s="14"/>
      <c r="S18" s="14">
        <v>0</v>
      </c>
      <c r="T18" s="14"/>
      <c r="U18" s="14"/>
      <c r="V18" s="14"/>
      <c r="W18" s="14"/>
      <c r="X18" s="15">
        <v>1.3566099650503037E-3</v>
      </c>
      <c r="Y18" s="14">
        <v>42320</v>
      </c>
      <c r="Z18" s="10" t="s">
        <v>49</v>
      </c>
      <c r="AA18" s="10" t="s">
        <v>190</v>
      </c>
      <c r="AB18" s="21">
        <v>44586</v>
      </c>
      <c r="AC18" s="126"/>
      <c r="AD18" s="126"/>
      <c r="AE18" s="126"/>
      <c r="AF18" s="126"/>
      <c r="AG18" s="126"/>
      <c r="AH18" s="126"/>
      <c r="AI18" s="126"/>
      <c r="AJ18" s="126"/>
      <c r="AK18" s="126"/>
      <c r="AL18" s="126"/>
      <c r="AM18" s="126"/>
      <c r="AN18" s="126"/>
      <c r="AO18" s="126">
        <f t="shared" si="0"/>
        <v>0</v>
      </c>
      <c r="AP18" s="126">
        <v>42320</v>
      </c>
      <c r="AQ18" s="17"/>
      <c r="AR18" s="89">
        <v>1</v>
      </c>
      <c r="AS18" s="89">
        <v>0</v>
      </c>
      <c r="AT18" s="89">
        <v>0</v>
      </c>
      <c r="AU18" s="90">
        <v>1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E18" s="18">
        <v>0</v>
      </c>
      <c r="BF18" s="18">
        <v>0</v>
      </c>
      <c r="BG18" s="18">
        <v>0</v>
      </c>
      <c r="BH18" s="18">
        <v>0</v>
      </c>
      <c r="BI18" s="18">
        <v>0</v>
      </c>
      <c r="BJ18" s="19">
        <v>0</v>
      </c>
      <c r="BK18" s="19">
        <v>0</v>
      </c>
      <c r="BL18" s="19">
        <v>0</v>
      </c>
    </row>
    <row r="19" spans="2:64" ht="22.5" x14ac:dyDescent="0.25">
      <c r="B19" s="88">
        <v>14</v>
      </c>
      <c r="C19" s="57" t="s">
        <v>42</v>
      </c>
      <c r="D19" s="20" t="s">
        <v>43</v>
      </c>
      <c r="E19" s="99" t="s">
        <v>87</v>
      </c>
      <c r="F19" s="8">
        <v>40020379</v>
      </c>
      <c r="G19" s="9" t="s">
        <v>88</v>
      </c>
      <c r="H19" s="10" t="s">
        <v>89</v>
      </c>
      <c r="I19" s="10" t="s">
        <v>90</v>
      </c>
      <c r="J19" s="11" t="s">
        <v>47</v>
      </c>
      <c r="K19" s="10"/>
      <c r="L19" s="12" t="s">
        <v>194</v>
      </c>
      <c r="M19" s="10"/>
      <c r="N19" s="10"/>
      <c r="O19" s="13">
        <v>31195407</v>
      </c>
      <c r="P19" s="13">
        <v>31195407</v>
      </c>
      <c r="Q19" s="14">
        <v>175777</v>
      </c>
      <c r="R19" s="14"/>
      <c r="S19" s="14">
        <v>0</v>
      </c>
      <c r="T19" s="14"/>
      <c r="U19" s="14"/>
      <c r="V19" s="14"/>
      <c r="W19" s="14"/>
      <c r="X19" s="15">
        <v>5.6347076991173735E-3</v>
      </c>
      <c r="Y19" s="14">
        <v>175777</v>
      </c>
      <c r="Z19" s="10" t="s">
        <v>49</v>
      </c>
      <c r="AA19" s="10" t="s">
        <v>190</v>
      </c>
      <c r="AB19" s="21">
        <v>44586</v>
      </c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26"/>
      <c r="AO19" s="126">
        <f t="shared" si="0"/>
        <v>0</v>
      </c>
      <c r="AP19" s="126">
        <v>175777</v>
      </c>
      <c r="AQ19" s="17"/>
      <c r="AR19" s="89">
        <v>1</v>
      </c>
      <c r="AS19" s="89">
        <v>0</v>
      </c>
      <c r="AT19" s="89">
        <v>0</v>
      </c>
      <c r="AU19" s="90">
        <v>1</v>
      </c>
      <c r="AX19" s="18">
        <v>0</v>
      </c>
      <c r="AY19" s="18">
        <v>0</v>
      </c>
      <c r="AZ19" s="18">
        <v>0</v>
      </c>
      <c r="BA19" s="18">
        <v>0</v>
      </c>
      <c r="BB19" s="18">
        <v>0.02</v>
      </c>
      <c r="BC19" s="18">
        <v>0.18</v>
      </c>
      <c r="BD19" s="18">
        <v>0</v>
      </c>
      <c r="BE19" s="18">
        <v>0</v>
      </c>
      <c r="BF19" s="18">
        <v>0</v>
      </c>
      <c r="BG19" s="18">
        <v>0</v>
      </c>
      <c r="BH19" s="18">
        <v>0</v>
      </c>
      <c r="BI19" s="18">
        <v>0</v>
      </c>
      <c r="BJ19" s="19">
        <v>0.19999999999999998</v>
      </c>
      <c r="BK19" s="19">
        <v>0</v>
      </c>
      <c r="BL19" s="19">
        <v>-0.19999999999999998</v>
      </c>
    </row>
    <row r="20" spans="2:64" ht="22.5" x14ac:dyDescent="0.25">
      <c r="B20" s="56">
        <v>15</v>
      </c>
      <c r="C20" s="57" t="s">
        <v>42</v>
      </c>
      <c r="D20" s="20" t="s">
        <v>43</v>
      </c>
      <c r="E20" s="99" t="s">
        <v>91</v>
      </c>
      <c r="F20" s="8">
        <v>30104584</v>
      </c>
      <c r="G20" s="9" t="s">
        <v>158</v>
      </c>
      <c r="H20" s="10" t="s">
        <v>70</v>
      </c>
      <c r="I20" s="10" t="s">
        <v>92</v>
      </c>
      <c r="J20" s="11" t="s">
        <v>47</v>
      </c>
      <c r="K20" s="10"/>
      <c r="L20" s="12" t="s">
        <v>195</v>
      </c>
      <c r="M20" s="10"/>
      <c r="N20" s="10"/>
      <c r="O20" s="13">
        <v>31195407</v>
      </c>
      <c r="P20" s="13">
        <v>31195407</v>
      </c>
      <c r="Q20" s="14">
        <v>2341805</v>
      </c>
      <c r="R20" s="14"/>
      <c r="S20" s="14">
        <v>0</v>
      </c>
      <c r="T20" s="14"/>
      <c r="U20" s="14"/>
      <c r="V20" s="14"/>
      <c r="W20" s="14"/>
      <c r="X20" s="15">
        <v>7.5068903572888146E-2</v>
      </c>
      <c r="Y20" s="14">
        <v>2341805</v>
      </c>
      <c r="Z20" s="10" t="s">
        <v>49</v>
      </c>
      <c r="AA20" s="10" t="s">
        <v>190</v>
      </c>
      <c r="AB20" s="21">
        <v>44586</v>
      </c>
      <c r="AC20" s="126"/>
      <c r="AD20" s="126"/>
      <c r="AE20" s="126">
        <v>455232.66100000002</v>
      </c>
      <c r="AF20" s="126"/>
      <c r="AG20" s="126"/>
      <c r="AH20" s="126">
        <v>417464.505</v>
      </c>
      <c r="AI20" s="126"/>
      <c r="AJ20" s="126"/>
      <c r="AK20" s="126"/>
      <c r="AL20" s="126"/>
      <c r="AM20" s="126"/>
      <c r="AN20" s="126"/>
      <c r="AO20" s="126">
        <f t="shared" si="0"/>
        <v>872697.16599999997</v>
      </c>
      <c r="AP20" s="126">
        <v>1469107.834</v>
      </c>
      <c r="AQ20" s="17"/>
      <c r="AR20" s="89">
        <v>223198</v>
      </c>
      <c r="AS20" s="89">
        <v>0</v>
      </c>
      <c r="AT20" s="89">
        <v>0</v>
      </c>
      <c r="AU20" s="90">
        <v>223198</v>
      </c>
      <c r="AX20" s="18">
        <v>0.39</v>
      </c>
      <c r="AY20" s="18">
        <v>0.05</v>
      </c>
      <c r="AZ20" s="18">
        <v>0.1</v>
      </c>
      <c r="BA20" s="18">
        <v>0.08</v>
      </c>
      <c r="BB20" s="18">
        <v>0.08</v>
      </c>
      <c r="BC20" s="18">
        <v>0.03</v>
      </c>
      <c r="BD20" s="18">
        <v>0</v>
      </c>
      <c r="BE20" s="18">
        <v>0</v>
      </c>
      <c r="BF20" s="18">
        <v>0</v>
      </c>
      <c r="BG20" s="18">
        <v>0</v>
      </c>
      <c r="BH20" s="18">
        <v>0</v>
      </c>
      <c r="BI20" s="18">
        <v>0</v>
      </c>
      <c r="BJ20" s="19">
        <v>0.73</v>
      </c>
      <c r="BK20" s="19">
        <v>0</v>
      </c>
      <c r="BL20" s="19">
        <v>-0.73</v>
      </c>
    </row>
    <row r="21" spans="2:64" ht="22.5" x14ac:dyDescent="0.25">
      <c r="B21" s="88">
        <v>16</v>
      </c>
      <c r="C21" s="57" t="s">
        <v>42</v>
      </c>
      <c r="D21" s="20" t="s">
        <v>43</v>
      </c>
      <c r="E21" s="59" t="s">
        <v>93</v>
      </c>
      <c r="F21" s="8">
        <v>30093205</v>
      </c>
      <c r="G21" s="9" t="s">
        <v>159</v>
      </c>
      <c r="H21" s="10" t="s">
        <v>55</v>
      </c>
      <c r="I21" s="10" t="s">
        <v>94</v>
      </c>
      <c r="J21" s="11" t="s">
        <v>47</v>
      </c>
      <c r="K21" s="10"/>
      <c r="L21" s="12" t="s">
        <v>160</v>
      </c>
      <c r="M21" s="10"/>
      <c r="N21" s="10"/>
      <c r="O21" s="13">
        <v>31195407</v>
      </c>
      <c r="P21" s="13">
        <v>31195407</v>
      </c>
      <c r="Q21" s="14"/>
      <c r="R21" s="14">
        <v>10000</v>
      </c>
      <c r="S21" s="14">
        <v>0</v>
      </c>
      <c r="T21" s="14">
        <v>0</v>
      </c>
      <c r="U21" s="14"/>
      <c r="V21" s="14"/>
      <c r="W21" s="14"/>
      <c r="X21" s="15">
        <v>3.2056001064515686E-4</v>
      </c>
      <c r="Y21" s="14">
        <v>10000</v>
      </c>
      <c r="Z21" s="10" t="s">
        <v>49</v>
      </c>
      <c r="AA21" s="10" t="s">
        <v>196</v>
      </c>
      <c r="AB21" s="21">
        <v>44602</v>
      </c>
      <c r="AC21" s="126"/>
      <c r="AD21" s="126"/>
      <c r="AE21" s="126"/>
      <c r="AF21" s="126"/>
      <c r="AG21" s="126"/>
      <c r="AH21" s="126"/>
      <c r="AI21" s="126"/>
      <c r="AJ21" s="126"/>
      <c r="AK21" s="126"/>
      <c r="AL21" s="126"/>
      <c r="AM21" s="126"/>
      <c r="AN21" s="126"/>
      <c r="AO21" s="126">
        <f t="shared" si="0"/>
        <v>0</v>
      </c>
      <c r="AP21" s="126">
        <v>10000</v>
      </c>
      <c r="AQ21" s="17"/>
      <c r="AR21" s="89">
        <v>1267160</v>
      </c>
      <c r="AS21" s="89">
        <v>0</v>
      </c>
      <c r="AT21" s="89">
        <v>0</v>
      </c>
      <c r="AU21" s="90">
        <v>1267160</v>
      </c>
      <c r="AX21" s="18">
        <v>0.1</v>
      </c>
      <c r="AY21" s="18">
        <v>-0.02</v>
      </c>
      <c r="AZ21" s="18">
        <v>0</v>
      </c>
      <c r="BA21" s="18">
        <v>0.82</v>
      </c>
      <c r="BB21" s="18">
        <v>0.1</v>
      </c>
      <c r="BC21" s="18">
        <v>0</v>
      </c>
      <c r="BD21" s="18">
        <v>0</v>
      </c>
      <c r="BE21" s="18">
        <v>0</v>
      </c>
      <c r="BF21" s="18">
        <v>0</v>
      </c>
      <c r="BG21" s="18">
        <v>0</v>
      </c>
      <c r="BH21" s="18">
        <v>0</v>
      </c>
      <c r="BI21" s="18">
        <v>0</v>
      </c>
      <c r="BJ21" s="19">
        <v>0.99999999999999989</v>
      </c>
      <c r="BK21" s="19">
        <v>0</v>
      </c>
      <c r="BL21" s="19">
        <v>-0.99999999999999989</v>
      </c>
    </row>
    <row r="22" spans="2:64" ht="22.5" x14ac:dyDescent="0.25">
      <c r="B22" s="56">
        <v>17</v>
      </c>
      <c r="C22" s="57" t="s">
        <v>42</v>
      </c>
      <c r="D22" s="20" t="s">
        <v>43</v>
      </c>
      <c r="E22" s="59" t="s">
        <v>95</v>
      </c>
      <c r="F22" s="8">
        <v>30133278</v>
      </c>
      <c r="G22" s="9" t="s">
        <v>96</v>
      </c>
      <c r="H22" s="10" t="s">
        <v>70</v>
      </c>
      <c r="I22" s="10" t="s">
        <v>97</v>
      </c>
      <c r="J22" s="11" t="s">
        <v>98</v>
      </c>
      <c r="K22" s="10"/>
      <c r="L22" s="12" t="s">
        <v>161</v>
      </c>
      <c r="M22" s="10"/>
      <c r="N22" s="10"/>
      <c r="O22" s="13">
        <v>31195407</v>
      </c>
      <c r="P22" s="13">
        <v>31195407</v>
      </c>
      <c r="Q22" s="14"/>
      <c r="R22" s="14">
        <v>10000</v>
      </c>
      <c r="S22" s="14">
        <v>0</v>
      </c>
      <c r="T22" s="14">
        <v>0</v>
      </c>
      <c r="U22" s="14"/>
      <c r="V22" s="14"/>
      <c r="W22" s="14"/>
      <c r="X22" s="15">
        <v>3.2056001064515686E-4</v>
      </c>
      <c r="Y22" s="14">
        <v>10000</v>
      </c>
      <c r="Z22" s="10" t="s">
        <v>49</v>
      </c>
      <c r="AA22" s="10" t="s">
        <v>196</v>
      </c>
      <c r="AB22" s="21">
        <v>44602</v>
      </c>
      <c r="AC22" s="126"/>
      <c r="AD22" s="126"/>
      <c r="AE22" s="126"/>
      <c r="AF22" s="126"/>
      <c r="AG22" s="126"/>
      <c r="AH22" s="126"/>
      <c r="AI22" s="126"/>
      <c r="AJ22" s="126"/>
      <c r="AK22" s="126"/>
      <c r="AL22" s="126"/>
      <c r="AM22" s="126"/>
      <c r="AN22" s="126"/>
      <c r="AO22" s="126">
        <f t="shared" si="0"/>
        <v>0</v>
      </c>
      <c r="AP22" s="126">
        <v>10000</v>
      </c>
      <c r="AQ22" s="17"/>
      <c r="AR22" s="89">
        <v>26815</v>
      </c>
      <c r="AS22" s="89">
        <v>0</v>
      </c>
      <c r="AT22" s="89">
        <v>0</v>
      </c>
      <c r="AU22" s="90">
        <v>26815</v>
      </c>
      <c r="AX22" s="18">
        <v>0.1</v>
      </c>
      <c r="AY22" s="18">
        <v>-0.02</v>
      </c>
      <c r="AZ22" s="18">
        <v>0</v>
      </c>
      <c r="BA22" s="18">
        <v>0.82</v>
      </c>
      <c r="BB22" s="18">
        <v>0</v>
      </c>
      <c r="BC22" s="18">
        <v>0</v>
      </c>
      <c r="BD22" s="18">
        <v>0</v>
      </c>
      <c r="BE22" s="18">
        <v>0</v>
      </c>
      <c r="BF22" s="18">
        <v>0</v>
      </c>
      <c r="BG22" s="18">
        <v>0</v>
      </c>
      <c r="BH22" s="18">
        <v>0</v>
      </c>
      <c r="BI22" s="18">
        <v>0</v>
      </c>
      <c r="BJ22" s="19">
        <v>0.89999999999999991</v>
      </c>
      <c r="BK22" s="19">
        <v>0</v>
      </c>
      <c r="BL22" s="19">
        <v>-0.89999999999999991</v>
      </c>
    </row>
    <row r="23" spans="2:64" ht="45" x14ac:dyDescent="0.25">
      <c r="B23" s="88">
        <v>18</v>
      </c>
      <c r="C23" s="57" t="s">
        <v>42</v>
      </c>
      <c r="D23" s="20" t="s">
        <v>43</v>
      </c>
      <c r="E23" s="59" t="s">
        <v>99</v>
      </c>
      <c r="F23" s="8">
        <v>30371977</v>
      </c>
      <c r="G23" s="9" t="s">
        <v>162</v>
      </c>
      <c r="H23" s="10" t="s">
        <v>70</v>
      </c>
      <c r="I23" s="10" t="s">
        <v>100</v>
      </c>
      <c r="J23" s="11" t="s">
        <v>98</v>
      </c>
      <c r="K23" s="10"/>
      <c r="L23" s="12" t="s">
        <v>192</v>
      </c>
      <c r="M23" s="10"/>
      <c r="N23" s="10"/>
      <c r="O23" s="13">
        <v>31195407</v>
      </c>
      <c r="P23" s="13">
        <v>31195407</v>
      </c>
      <c r="Q23" s="14"/>
      <c r="R23" s="14">
        <v>9895001</v>
      </c>
      <c r="S23" s="14">
        <v>0</v>
      </c>
      <c r="T23" s="14">
        <v>0</v>
      </c>
      <c r="U23" s="14">
        <v>-1936825</v>
      </c>
      <c r="V23" s="14"/>
      <c r="W23" s="14"/>
      <c r="X23" s="15">
        <v>0.25510729832760315</v>
      </c>
      <c r="Y23" s="14">
        <v>7958176</v>
      </c>
      <c r="Z23" s="10" t="s">
        <v>49</v>
      </c>
      <c r="AA23" s="10" t="s">
        <v>197</v>
      </c>
      <c r="AB23" s="21">
        <v>44602</v>
      </c>
      <c r="AC23" s="126"/>
      <c r="AD23" s="126"/>
      <c r="AE23" s="126"/>
      <c r="AF23" s="126"/>
      <c r="AG23" s="126"/>
      <c r="AH23" s="126"/>
      <c r="AI23" s="126"/>
      <c r="AJ23" s="126"/>
      <c r="AK23" s="126"/>
      <c r="AL23" s="126"/>
      <c r="AM23" s="126"/>
      <c r="AN23" s="126"/>
      <c r="AO23" s="126">
        <f t="shared" si="0"/>
        <v>0</v>
      </c>
      <c r="AP23" s="126">
        <v>7958176</v>
      </c>
      <c r="AQ23" s="17"/>
      <c r="AR23" s="89">
        <v>5775730</v>
      </c>
      <c r="AS23" s="89">
        <v>0</v>
      </c>
      <c r="AT23" s="89">
        <v>0</v>
      </c>
      <c r="AU23" s="90">
        <v>5775730</v>
      </c>
      <c r="AX23" s="18">
        <v>0.01</v>
      </c>
      <c r="AY23" s="18">
        <v>0</v>
      </c>
      <c r="AZ23" s="18">
        <v>0</v>
      </c>
      <c r="BA23" s="18">
        <v>0</v>
      </c>
      <c r="BB23" s="18">
        <v>0.01</v>
      </c>
      <c r="BC23" s="18">
        <v>0.04</v>
      </c>
      <c r="BD23" s="18">
        <v>0</v>
      </c>
      <c r="BE23" s="18">
        <v>0</v>
      </c>
      <c r="BF23" s="18">
        <v>0</v>
      </c>
      <c r="BG23" s="18">
        <v>0</v>
      </c>
      <c r="BH23" s="18">
        <v>0</v>
      </c>
      <c r="BI23" s="18">
        <v>0</v>
      </c>
      <c r="BJ23" s="19">
        <v>0.06</v>
      </c>
      <c r="BK23" s="19">
        <v>0</v>
      </c>
      <c r="BL23" s="19">
        <v>-0.06</v>
      </c>
    </row>
    <row r="24" spans="2:64" ht="22.5" x14ac:dyDescent="0.25">
      <c r="B24" s="56">
        <v>19</v>
      </c>
      <c r="C24" s="57" t="s">
        <v>42</v>
      </c>
      <c r="D24" s="20" t="s">
        <v>43</v>
      </c>
      <c r="E24" s="59" t="s">
        <v>198</v>
      </c>
      <c r="F24" s="8">
        <v>30104734</v>
      </c>
      <c r="G24" s="9" t="s">
        <v>199</v>
      </c>
      <c r="H24" s="10" t="s">
        <v>45</v>
      </c>
      <c r="I24" s="10" t="s">
        <v>184</v>
      </c>
      <c r="J24" s="11" t="s">
        <v>47</v>
      </c>
      <c r="K24" s="10"/>
      <c r="L24" s="12" t="s">
        <v>200</v>
      </c>
      <c r="M24" s="10"/>
      <c r="N24" s="10"/>
      <c r="O24" s="13">
        <v>31195407</v>
      </c>
      <c r="P24" s="13">
        <v>31195407</v>
      </c>
      <c r="Q24" s="14"/>
      <c r="R24" s="14"/>
      <c r="S24" s="14"/>
      <c r="T24" s="14">
        <v>95273</v>
      </c>
      <c r="U24" s="14"/>
      <c r="V24" s="14"/>
      <c r="W24" s="14"/>
      <c r="X24" s="15">
        <v>3.0540713894196027E-3</v>
      </c>
      <c r="Y24" s="14">
        <v>95273</v>
      </c>
      <c r="Z24" s="10" t="s">
        <v>49</v>
      </c>
      <c r="AA24" s="10" t="s">
        <v>201</v>
      </c>
      <c r="AB24" s="21">
        <v>44665</v>
      </c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26"/>
      <c r="AO24" s="126">
        <f t="shared" si="0"/>
        <v>0</v>
      </c>
      <c r="AP24" s="126">
        <v>95273</v>
      </c>
      <c r="AQ24" s="17"/>
      <c r="AR24" s="89">
        <v>100000</v>
      </c>
      <c r="AS24" s="89">
        <v>0</v>
      </c>
      <c r="AT24" s="89">
        <v>0</v>
      </c>
      <c r="AU24" s="90">
        <v>100000</v>
      </c>
      <c r="AX24" s="18">
        <v>0</v>
      </c>
      <c r="AY24" s="18">
        <v>0</v>
      </c>
      <c r="AZ24" s="18">
        <v>0</v>
      </c>
      <c r="BA24" s="18">
        <v>0</v>
      </c>
      <c r="BB24" s="18">
        <v>0</v>
      </c>
      <c r="BC24" s="18">
        <v>0</v>
      </c>
      <c r="BD24" s="18">
        <v>0</v>
      </c>
      <c r="BE24" s="18">
        <v>0</v>
      </c>
      <c r="BF24" s="18">
        <v>0</v>
      </c>
      <c r="BG24" s="18">
        <v>0</v>
      </c>
      <c r="BH24" s="18">
        <v>0</v>
      </c>
      <c r="BI24" s="18">
        <v>0</v>
      </c>
      <c r="BJ24" s="19">
        <v>0</v>
      </c>
      <c r="BK24" s="19">
        <v>0</v>
      </c>
      <c r="BL24" s="19">
        <v>0</v>
      </c>
    </row>
    <row r="25" spans="2:64" ht="22.5" x14ac:dyDescent="0.25">
      <c r="B25" s="88">
        <v>20</v>
      </c>
      <c r="C25" s="57" t="s">
        <v>42</v>
      </c>
      <c r="D25" s="20" t="s">
        <v>43</v>
      </c>
      <c r="E25" s="59" t="s">
        <v>202</v>
      </c>
      <c r="F25" s="8">
        <v>40013659</v>
      </c>
      <c r="G25" s="9" t="s">
        <v>203</v>
      </c>
      <c r="H25" s="10" t="s">
        <v>45</v>
      </c>
      <c r="I25" s="10" t="s">
        <v>185</v>
      </c>
      <c r="J25" s="11" t="s">
        <v>47</v>
      </c>
      <c r="K25" s="10"/>
      <c r="L25" s="12" t="s">
        <v>204</v>
      </c>
      <c r="M25" s="10"/>
      <c r="N25" s="10"/>
      <c r="O25" s="13">
        <v>31195407</v>
      </c>
      <c r="P25" s="13">
        <v>31195407</v>
      </c>
      <c r="Q25" s="14"/>
      <c r="R25" s="14"/>
      <c r="S25" s="14"/>
      <c r="T25" s="14">
        <v>60000</v>
      </c>
      <c r="U25" s="14"/>
      <c r="V25" s="14"/>
      <c r="W25" s="14"/>
      <c r="X25" s="15">
        <v>1.9233600638709409E-3</v>
      </c>
      <c r="Y25" s="14">
        <v>60000</v>
      </c>
      <c r="Z25" s="10" t="s">
        <v>49</v>
      </c>
      <c r="AA25" s="10" t="s">
        <v>205</v>
      </c>
      <c r="AB25" s="21">
        <v>44664</v>
      </c>
      <c r="AC25" s="126"/>
      <c r="AD25" s="126"/>
      <c r="AE25" s="126"/>
      <c r="AF25" s="126"/>
      <c r="AG25" s="126"/>
      <c r="AH25" s="126"/>
      <c r="AI25" s="126"/>
      <c r="AJ25" s="126"/>
      <c r="AK25" s="126"/>
      <c r="AL25" s="126"/>
      <c r="AM25" s="126"/>
      <c r="AN25" s="126"/>
      <c r="AO25" s="126">
        <f t="shared" si="0"/>
        <v>0</v>
      </c>
      <c r="AP25" s="126">
        <v>60000</v>
      </c>
      <c r="AQ25" s="17"/>
      <c r="AR25" s="89">
        <v>80000</v>
      </c>
      <c r="AS25" s="89">
        <v>0</v>
      </c>
      <c r="AT25" s="89">
        <v>0</v>
      </c>
      <c r="AU25" s="90">
        <v>80000</v>
      </c>
      <c r="AX25" s="18">
        <v>0</v>
      </c>
      <c r="AY25" s="18">
        <v>0</v>
      </c>
      <c r="AZ25" s="18">
        <v>0</v>
      </c>
      <c r="BA25" s="18">
        <v>0</v>
      </c>
      <c r="BB25" s="18">
        <v>0</v>
      </c>
      <c r="BC25" s="18">
        <v>0</v>
      </c>
      <c r="BD25" s="18">
        <v>0</v>
      </c>
      <c r="BE25" s="18">
        <v>0</v>
      </c>
      <c r="BF25" s="18">
        <v>0</v>
      </c>
      <c r="BG25" s="18">
        <v>0</v>
      </c>
      <c r="BH25" s="18">
        <v>0</v>
      </c>
      <c r="BI25" s="18">
        <v>0</v>
      </c>
      <c r="BJ25" s="19">
        <v>0</v>
      </c>
      <c r="BK25" s="19">
        <v>0</v>
      </c>
      <c r="BL25" s="19">
        <v>0</v>
      </c>
    </row>
    <row r="26" spans="2:64" ht="22.5" x14ac:dyDescent="0.25">
      <c r="B26" s="56">
        <v>21</v>
      </c>
      <c r="C26" s="57" t="s">
        <v>42</v>
      </c>
      <c r="D26" s="20" t="s">
        <v>43</v>
      </c>
      <c r="E26" s="59" t="s">
        <v>114</v>
      </c>
      <c r="F26" s="8">
        <v>40018228</v>
      </c>
      <c r="G26" s="9" t="s">
        <v>170</v>
      </c>
      <c r="H26" s="10" t="s">
        <v>77</v>
      </c>
      <c r="I26" s="10" t="s">
        <v>77</v>
      </c>
      <c r="J26" s="11" t="s">
        <v>47</v>
      </c>
      <c r="K26" s="10"/>
      <c r="L26" s="12" t="s">
        <v>206</v>
      </c>
      <c r="M26" s="10"/>
      <c r="N26" s="10"/>
      <c r="O26" s="13">
        <v>31195407</v>
      </c>
      <c r="P26" s="13">
        <v>31195407</v>
      </c>
      <c r="Q26" s="14"/>
      <c r="R26" s="14"/>
      <c r="S26" s="14"/>
      <c r="T26" s="14"/>
      <c r="U26" s="14">
        <v>3172294</v>
      </c>
      <c r="V26" s="14"/>
      <c r="W26" s="14"/>
      <c r="X26" s="15">
        <v>0.10169105984095672</v>
      </c>
      <c r="Y26" s="14">
        <v>3172294</v>
      </c>
      <c r="Z26" s="10" t="s">
        <v>49</v>
      </c>
      <c r="AA26" s="10" t="s">
        <v>207</v>
      </c>
      <c r="AB26" s="21">
        <v>44701</v>
      </c>
      <c r="AC26" s="126"/>
      <c r="AD26" s="126"/>
      <c r="AE26" s="126"/>
      <c r="AF26" s="126"/>
      <c r="AG26" s="126"/>
      <c r="AH26" s="126"/>
      <c r="AI26" s="126"/>
      <c r="AJ26" s="126"/>
      <c r="AK26" s="126"/>
      <c r="AL26" s="126"/>
      <c r="AM26" s="126"/>
      <c r="AN26" s="126"/>
      <c r="AO26" s="126">
        <f t="shared" si="0"/>
        <v>0</v>
      </c>
      <c r="AP26" s="126">
        <v>3172294</v>
      </c>
      <c r="AQ26" s="17"/>
      <c r="AR26" s="89">
        <v>6499041</v>
      </c>
      <c r="AS26" s="89">
        <v>1865951</v>
      </c>
      <c r="AT26" s="89">
        <v>0</v>
      </c>
      <c r="AU26" s="90">
        <v>8364992</v>
      </c>
      <c r="AX26" s="18">
        <v>0</v>
      </c>
      <c r="AY26" s="18">
        <v>0</v>
      </c>
      <c r="AZ26" s="18">
        <v>0</v>
      </c>
      <c r="BA26" s="18">
        <v>0</v>
      </c>
      <c r="BB26" s="18">
        <v>0</v>
      </c>
      <c r="BC26" s="18">
        <v>0</v>
      </c>
      <c r="BD26" s="18">
        <v>0</v>
      </c>
      <c r="BE26" s="18">
        <v>0</v>
      </c>
      <c r="BF26" s="18">
        <v>0</v>
      </c>
      <c r="BG26" s="18">
        <v>0</v>
      </c>
      <c r="BH26" s="18">
        <v>0</v>
      </c>
      <c r="BI26" s="18">
        <v>0</v>
      </c>
      <c r="BJ26" s="19">
        <v>0</v>
      </c>
      <c r="BK26" s="19">
        <v>0</v>
      </c>
      <c r="BL26" s="19">
        <v>0</v>
      </c>
    </row>
    <row r="27" spans="2:64" ht="22.5" x14ac:dyDescent="0.25">
      <c r="B27" s="88">
        <v>22</v>
      </c>
      <c r="C27" s="57" t="s">
        <v>42</v>
      </c>
      <c r="D27" s="20" t="s">
        <v>43</v>
      </c>
      <c r="E27" s="59" t="s">
        <v>208</v>
      </c>
      <c r="F27" s="8">
        <v>30473536</v>
      </c>
      <c r="G27" s="9" t="s">
        <v>186</v>
      </c>
      <c r="H27" s="10" t="s">
        <v>62</v>
      </c>
      <c r="I27" s="10" t="s">
        <v>187</v>
      </c>
      <c r="J27" s="11" t="s">
        <v>47</v>
      </c>
      <c r="K27" s="10"/>
      <c r="L27" s="12" t="s">
        <v>209</v>
      </c>
      <c r="M27" s="10"/>
      <c r="N27" s="10"/>
      <c r="O27" s="13">
        <v>31195407</v>
      </c>
      <c r="P27" s="13">
        <v>31195407</v>
      </c>
      <c r="Q27" s="14">
        <v>0</v>
      </c>
      <c r="R27" s="14"/>
      <c r="S27" s="14"/>
      <c r="T27" s="14"/>
      <c r="U27" s="14"/>
      <c r="V27" s="14"/>
      <c r="W27" s="14">
        <v>24000</v>
      </c>
      <c r="X27" s="15">
        <v>7.6934402554837639E-4</v>
      </c>
      <c r="Y27" s="14">
        <v>24000</v>
      </c>
      <c r="Z27" s="10" t="s">
        <v>49</v>
      </c>
      <c r="AA27" s="10" t="s">
        <v>210</v>
      </c>
      <c r="AB27" s="21">
        <v>44749</v>
      </c>
      <c r="AC27" s="126"/>
      <c r="AD27" s="126"/>
      <c r="AE27" s="126"/>
      <c r="AF27" s="126"/>
      <c r="AG27" s="126"/>
      <c r="AH27" s="126"/>
      <c r="AI27" s="126"/>
      <c r="AJ27" s="126"/>
      <c r="AK27" s="126"/>
      <c r="AL27" s="126"/>
      <c r="AM27" s="126"/>
      <c r="AN27" s="126"/>
      <c r="AO27" s="126">
        <f t="shared" si="0"/>
        <v>0</v>
      </c>
      <c r="AP27" s="126">
        <v>24000</v>
      </c>
      <c r="AQ27" s="17"/>
      <c r="AR27" s="89">
        <v>54416</v>
      </c>
      <c r="AS27" s="89">
        <v>0</v>
      </c>
      <c r="AT27" s="89">
        <v>0</v>
      </c>
      <c r="AU27" s="90">
        <v>54416</v>
      </c>
      <c r="AX27" s="18">
        <v>0</v>
      </c>
      <c r="AY27" s="18">
        <v>0</v>
      </c>
      <c r="AZ27" s="18">
        <v>0</v>
      </c>
      <c r="BA27" s="18">
        <v>0</v>
      </c>
      <c r="BB27" s="18">
        <v>0</v>
      </c>
      <c r="BC27" s="18">
        <v>0</v>
      </c>
      <c r="BD27" s="18">
        <v>0</v>
      </c>
      <c r="BE27" s="18">
        <v>0</v>
      </c>
      <c r="BF27" s="18">
        <v>0</v>
      </c>
      <c r="BG27" s="18">
        <v>0</v>
      </c>
      <c r="BH27" s="18">
        <v>0</v>
      </c>
      <c r="BI27" s="18">
        <v>0</v>
      </c>
      <c r="BJ27" s="19">
        <v>0</v>
      </c>
      <c r="BK27" s="19">
        <v>0</v>
      </c>
      <c r="BL27" s="19">
        <v>0</v>
      </c>
    </row>
    <row r="28" spans="2:64" ht="22.5" x14ac:dyDescent="0.25">
      <c r="B28" s="61" t="s">
        <v>101</v>
      </c>
      <c r="C28" s="61"/>
      <c r="D28" s="61"/>
      <c r="E28" s="61"/>
      <c r="F28" s="61"/>
      <c r="G28" s="61"/>
      <c r="H28" s="42"/>
      <c r="I28" s="42"/>
      <c r="J28" s="42"/>
      <c r="K28" s="42"/>
      <c r="L28" s="42"/>
      <c r="M28" s="42">
        <v>0</v>
      </c>
      <c r="N28" s="42">
        <v>0</v>
      </c>
      <c r="O28" s="22">
        <v>31195407</v>
      </c>
      <c r="P28" s="22">
        <v>31195407</v>
      </c>
      <c r="Q28" s="23">
        <v>20675258</v>
      </c>
      <c r="R28" s="23">
        <v>9915001</v>
      </c>
      <c r="S28" s="23">
        <v>0</v>
      </c>
      <c r="T28" s="23">
        <v>0</v>
      </c>
      <c r="U28" s="23"/>
      <c r="V28" s="23"/>
      <c r="W28" s="23"/>
      <c r="X28" s="24">
        <v>0.31783528261067406</v>
      </c>
      <c r="Y28" s="23">
        <v>30142205</v>
      </c>
      <c r="Z28" s="23">
        <v>0</v>
      </c>
      <c r="AA28" s="23">
        <v>0</v>
      </c>
      <c r="AB28" s="23">
        <v>0</v>
      </c>
      <c r="AC28" s="125">
        <f>SUM(AC6:AC27)</f>
        <v>0</v>
      </c>
      <c r="AD28" s="125">
        <f t="shared" ref="AD28:AN28" si="1">SUM(AD6:AD27)</f>
        <v>0</v>
      </c>
      <c r="AE28" s="125">
        <f t="shared" si="1"/>
        <v>455232.66100000002</v>
      </c>
      <c r="AF28" s="125">
        <f t="shared" si="1"/>
        <v>0</v>
      </c>
      <c r="AG28" s="125">
        <f t="shared" si="1"/>
        <v>508547.63399999996</v>
      </c>
      <c r="AH28" s="125">
        <f t="shared" si="1"/>
        <v>454334.4</v>
      </c>
      <c r="AI28" s="125">
        <f t="shared" si="1"/>
        <v>0</v>
      </c>
      <c r="AJ28" s="125">
        <f t="shared" si="1"/>
        <v>0</v>
      </c>
      <c r="AK28" s="125">
        <f t="shared" si="1"/>
        <v>0</v>
      </c>
      <c r="AL28" s="125">
        <f t="shared" si="1"/>
        <v>0</v>
      </c>
      <c r="AM28" s="125">
        <f t="shared" si="1"/>
        <v>0</v>
      </c>
      <c r="AN28" s="125">
        <f t="shared" si="1"/>
        <v>0</v>
      </c>
      <c r="AO28" s="125">
        <f t="shared" ref="AO28" si="2">SUM(AO6:AO27)</f>
        <v>1418114.6949999998</v>
      </c>
      <c r="AP28" s="125">
        <f t="shared" ref="AP28" si="3">SUM(AP6:AP27)</f>
        <v>28978291.305</v>
      </c>
      <c r="AQ28" s="17"/>
      <c r="AR28" s="87">
        <v>27889016</v>
      </c>
      <c r="AS28" s="87">
        <v>3773443</v>
      </c>
      <c r="AT28" s="87"/>
      <c r="AU28" s="87">
        <v>31662459</v>
      </c>
      <c r="AX28" s="25">
        <v>0.64</v>
      </c>
      <c r="AY28" s="25">
        <v>2.0000000000000007E-2</v>
      </c>
      <c r="AZ28" s="25">
        <v>0.15000000000000002</v>
      </c>
      <c r="BA28" s="25">
        <v>1.79</v>
      </c>
      <c r="BB28" s="25">
        <v>0.29000000000000004</v>
      </c>
      <c r="BC28" s="25">
        <v>0.47999999999999993</v>
      </c>
      <c r="BD28" s="25">
        <v>0</v>
      </c>
      <c r="BE28" s="25">
        <v>0</v>
      </c>
      <c r="BF28" s="25">
        <v>0</v>
      </c>
      <c r="BG28" s="25">
        <v>0</v>
      </c>
      <c r="BH28" s="25">
        <v>0</v>
      </c>
      <c r="BI28" s="25">
        <v>0</v>
      </c>
      <c r="BJ28" s="25">
        <v>3.37</v>
      </c>
      <c r="BK28" s="25">
        <v>0</v>
      </c>
      <c r="BL28" s="25">
        <v>-3.37</v>
      </c>
    </row>
    <row r="29" spans="2:64" x14ac:dyDescent="0.25">
      <c r="B29" s="104"/>
      <c r="C29" s="104"/>
      <c r="D29" s="104"/>
      <c r="E29" s="104"/>
      <c r="F29" s="104"/>
      <c r="G29" s="104"/>
      <c r="H29" s="6"/>
      <c r="I29" s="6"/>
      <c r="AQ29" s="26"/>
    </row>
    <row r="30" spans="2:64" ht="22.5" x14ac:dyDescent="0.25">
      <c r="B30" s="27" t="s">
        <v>102</v>
      </c>
      <c r="C30" s="27"/>
      <c r="D30" s="27"/>
      <c r="E30" s="27"/>
      <c r="F30" s="27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5"/>
      <c r="AC30" s="105"/>
      <c r="AD30" s="105"/>
      <c r="AE30" s="105"/>
      <c r="AF30" s="105"/>
      <c r="AG30" s="105"/>
      <c r="AH30" s="105"/>
      <c r="AI30" s="105"/>
      <c r="AJ30" s="105"/>
      <c r="AK30" s="105"/>
      <c r="AL30" s="105"/>
      <c r="AM30" s="105"/>
      <c r="AN30" s="105"/>
      <c r="AO30" s="105"/>
      <c r="AP30" s="105"/>
      <c r="AQ30" s="26"/>
    </row>
    <row r="31" spans="2:64" x14ac:dyDescent="0.25">
      <c r="B31" s="105" t="s">
        <v>103</v>
      </c>
      <c r="C31" s="105"/>
      <c r="D31" s="106"/>
      <c r="E31" s="106"/>
      <c r="F31" s="106"/>
      <c r="G31" s="106"/>
      <c r="H31" s="106"/>
      <c r="I31" s="106"/>
      <c r="J31" s="106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9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6"/>
    </row>
  </sheetData>
  <autoFilter ref="AC5:AN28" xr:uid="{00000000-0009-0000-0000-000000000000}"/>
  <mergeCells count="24">
    <mergeCell ref="B29:G29"/>
    <mergeCell ref="G30:AP30"/>
    <mergeCell ref="B31:J31"/>
    <mergeCell ref="G2:AP2"/>
    <mergeCell ref="AR2:AV2"/>
    <mergeCell ref="Q4:X4"/>
    <mergeCell ref="AC4:AP4"/>
    <mergeCell ref="AR4:AU4"/>
    <mergeCell ref="C4:D4"/>
    <mergeCell ref="AX4:AX5"/>
    <mergeCell ref="BF4:BF5"/>
    <mergeCell ref="BG4:BG5"/>
    <mergeCell ref="BH4:BH5"/>
    <mergeCell ref="AX3:BL3"/>
    <mergeCell ref="BI4:BI5"/>
    <mergeCell ref="BJ4:BJ5"/>
    <mergeCell ref="BK4:BK5"/>
    <mergeCell ref="BC4:BC5"/>
    <mergeCell ref="BD4:BD5"/>
    <mergeCell ref="BE4:BE5"/>
    <mergeCell ref="AY4:AY5"/>
    <mergeCell ref="AZ4:AZ5"/>
    <mergeCell ref="BA4:BA5"/>
    <mergeCell ref="BB4:BB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J25"/>
  <sheetViews>
    <sheetView topLeftCell="A13" zoomScale="118" zoomScaleNormal="118" workbookViewId="0">
      <selection activeCell="AW23" sqref="AW23:AY23"/>
    </sheetView>
  </sheetViews>
  <sheetFormatPr baseColWidth="10" defaultColWidth="11.42578125" defaultRowHeight="11.25" x14ac:dyDescent="0.25"/>
  <cols>
    <col min="1" max="1" width="11.42578125" style="1"/>
    <col min="2" max="2" width="4.42578125" style="6" customWidth="1"/>
    <col min="3" max="3" width="9.85546875" style="1" customWidth="1"/>
    <col min="4" max="4" width="7.85546875" style="1" customWidth="1"/>
    <col min="5" max="5" width="10.85546875" style="1" bestFit="1" customWidth="1"/>
    <col min="6" max="6" width="9.28515625" style="1" customWidth="1"/>
    <col min="7" max="7" width="29.140625" style="1" customWidth="1"/>
    <col min="8" max="8" width="12.42578125" style="1" customWidth="1"/>
    <col min="9" max="9" width="12.28515625" style="1" customWidth="1"/>
    <col min="10" max="10" width="9.7109375" style="1" customWidth="1"/>
    <col min="11" max="11" width="12" style="1" customWidth="1"/>
    <col min="12" max="12" width="39.28515625" style="1" customWidth="1"/>
    <col min="13" max="13" width="17.140625" style="1" customWidth="1"/>
    <col min="14" max="14" width="12.5703125" style="1" customWidth="1"/>
    <col min="15" max="17" width="12.7109375" style="1" customWidth="1"/>
    <col min="18" max="19" width="12.7109375" style="63" customWidth="1"/>
    <col min="20" max="20" width="17.140625" style="1" bestFit="1" customWidth="1"/>
    <col min="21" max="22" width="16.5703125" style="1" bestFit="1" customWidth="1"/>
    <col min="23" max="23" width="10.7109375" style="1" customWidth="1"/>
    <col min="24" max="25" width="12.7109375" style="1" customWidth="1"/>
    <col min="26" max="26" width="22.7109375" style="1" customWidth="1"/>
    <col min="27" max="27" width="12.7109375" style="1" customWidth="1"/>
    <col min="28" max="28" width="13" style="1" customWidth="1"/>
    <col min="29" max="29" width="8.28515625" style="1" customWidth="1"/>
    <col min="30" max="30" width="10.85546875" style="1" bestFit="1" customWidth="1"/>
    <col min="31" max="31" width="8.7109375" style="1" bestFit="1" customWidth="1"/>
    <col min="32" max="32" width="9.140625" style="1" bestFit="1" customWidth="1"/>
    <col min="33" max="33" width="9" style="1" bestFit="1" customWidth="1"/>
    <col min="34" max="38" width="8.28515625" style="1" customWidth="1"/>
    <col min="39" max="40" width="11.42578125" style="1" customWidth="1"/>
    <col min="41" max="41" width="12.85546875" style="1" bestFit="1" customWidth="1"/>
    <col min="42" max="42" width="13.28515625" style="1" customWidth="1"/>
    <col min="43" max="46" width="11.42578125" style="1" customWidth="1"/>
    <col min="47" max="48" width="11.42578125" style="30" customWidth="1"/>
    <col min="49" max="50" width="11.42578125" style="1" customWidth="1"/>
    <col min="51" max="51" width="17.85546875" style="1" customWidth="1"/>
    <col min="52" max="60" width="11.42578125" style="1"/>
    <col min="61" max="61" width="14" style="1" customWidth="1"/>
    <col min="62" max="16384" width="11.42578125" style="1"/>
  </cols>
  <sheetData>
    <row r="1" spans="1:62" ht="11.25" customHeight="1" x14ac:dyDescent="0.25">
      <c r="A1" s="62" t="s">
        <v>0</v>
      </c>
      <c r="B1" s="3"/>
      <c r="C1" s="3"/>
      <c r="D1" s="3"/>
      <c r="E1" s="3"/>
      <c r="AP1" s="6"/>
    </row>
    <row r="2" spans="1:62" ht="11.25" customHeight="1" x14ac:dyDescent="0.25">
      <c r="A2" s="1" t="s">
        <v>163</v>
      </c>
      <c r="B2" s="3"/>
      <c r="C2" s="3"/>
      <c r="D2" s="3"/>
      <c r="E2" s="3"/>
      <c r="AP2" s="6"/>
    </row>
    <row r="3" spans="1:62" ht="11.25" customHeight="1" x14ac:dyDescent="0.25">
      <c r="B3" s="3"/>
      <c r="C3" s="3"/>
      <c r="D3" s="3"/>
      <c r="E3" s="3"/>
      <c r="AP3" s="6"/>
    </row>
    <row r="4" spans="1:62" ht="45" x14ac:dyDescent="0.25">
      <c r="D4" s="6"/>
      <c r="E4" s="6"/>
      <c r="H4" s="6"/>
      <c r="J4" s="6"/>
      <c r="L4" s="6"/>
      <c r="N4" s="6"/>
      <c r="P4" s="6"/>
      <c r="Q4" s="6"/>
      <c r="T4" s="6"/>
      <c r="V4" s="6"/>
      <c r="X4" s="6"/>
      <c r="Z4" s="6"/>
      <c r="AB4" s="91" t="s">
        <v>104</v>
      </c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2"/>
      <c r="AP4" s="6"/>
      <c r="AQ4" s="64" t="s">
        <v>4</v>
      </c>
      <c r="AR4" s="65"/>
      <c r="AS4" s="65"/>
      <c r="AT4" s="66"/>
      <c r="AV4" s="67"/>
      <c r="AW4" s="67"/>
      <c r="AX4" s="67"/>
      <c r="AY4" s="67"/>
      <c r="AZ4" s="67"/>
      <c r="BA4" s="67"/>
      <c r="BB4" s="67"/>
      <c r="BC4" s="67"/>
      <c r="BD4" s="67"/>
      <c r="BE4" s="67"/>
      <c r="BF4" s="67"/>
      <c r="BG4" s="67"/>
      <c r="BH4" s="67"/>
      <c r="BI4" s="67"/>
      <c r="BJ4" s="67"/>
    </row>
    <row r="5" spans="1:62" ht="56.25" x14ac:dyDescent="0.25">
      <c r="B5" s="45" t="s">
        <v>20</v>
      </c>
      <c r="C5" s="45" t="s">
        <v>21</v>
      </c>
      <c r="D5" s="46" t="s">
        <v>22</v>
      </c>
      <c r="E5" s="46" t="s">
        <v>23</v>
      </c>
      <c r="F5" s="44" t="s">
        <v>24</v>
      </c>
      <c r="G5" s="45" t="s">
        <v>25</v>
      </c>
      <c r="H5" s="47" t="s">
        <v>26</v>
      </c>
      <c r="I5" s="47" t="s">
        <v>27</v>
      </c>
      <c r="J5" s="47" t="s">
        <v>28</v>
      </c>
      <c r="K5" s="47" t="s">
        <v>29</v>
      </c>
      <c r="L5" s="48" t="s">
        <v>30</v>
      </c>
      <c r="M5" s="47" t="s">
        <v>31</v>
      </c>
      <c r="N5" s="47" t="s">
        <v>32</v>
      </c>
      <c r="O5" s="47" t="s">
        <v>105</v>
      </c>
      <c r="P5" s="47" t="s">
        <v>106</v>
      </c>
      <c r="Q5" s="47" t="s">
        <v>164</v>
      </c>
      <c r="R5" s="68" t="s">
        <v>165</v>
      </c>
      <c r="S5" s="68" t="s">
        <v>238</v>
      </c>
      <c r="T5" s="47" t="s">
        <v>166</v>
      </c>
      <c r="U5" s="47" t="s">
        <v>211</v>
      </c>
      <c r="V5" s="47" t="s">
        <v>212</v>
      </c>
      <c r="W5" s="47" t="s">
        <v>35</v>
      </c>
      <c r="X5" s="47" t="s">
        <v>36</v>
      </c>
      <c r="Y5" s="47" t="s">
        <v>37</v>
      </c>
      <c r="Z5" s="47" t="s">
        <v>38</v>
      </c>
      <c r="AA5" s="47" t="s">
        <v>39</v>
      </c>
      <c r="AB5" s="47" t="s">
        <v>5</v>
      </c>
      <c r="AC5" s="47" t="s">
        <v>6</v>
      </c>
      <c r="AD5" s="47" t="s">
        <v>7</v>
      </c>
      <c r="AE5" s="47" t="s">
        <v>8</v>
      </c>
      <c r="AF5" s="47" t="s">
        <v>9</v>
      </c>
      <c r="AG5" s="47" t="s">
        <v>10</v>
      </c>
      <c r="AH5" s="47" t="s">
        <v>11</v>
      </c>
      <c r="AI5" s="47" t="s">
        <v>12</v>
      </c>
      <c r="AJ5" s="47" t="s">
        <v>13</v>
      </c>
      <c r="AK5" s="47" t="s">
        <v>14</v>
      </c>
      <c r="AL5" s="47" t="s">
        <v>15</v>
      </c>
      <c r="AM5" s="47" t="s">
        <v>16</v>
      </c>
      <c r="AN5" s="47" t="s">
        <v>167</v>
      </c>
      <c r="AO5" s="47" t="s">
        <v>40</v>
      </c>
      <c r="AP5" s="51"/>
      <c r="AQ5" s="69">
        <v>2023</v>
      </c>
      <c r="AR5" s="69">
        <v>2024</v>
      </c>
      <c r="AS5" s="69">
        <v>2025</v>
      </c>
      <c r="AT5" s="70" t="s">
        <v>41</v>
      </c>
      <c r="AV5" s="67" t="s">
        <v>5</v>
      </c>
      <c r="AW5" s="67" t="s">
        <v>6</v>
      </c>
      <c r="AX5" s="67" t="s">
        <v>7</v>
      </c>
      <c r="AY5" s="67" t="s">
        <v>8</v>
      </c>
      <c r="AZ5" s="67" t="s">
        <v>9</v>
      </c>
      <c r="BA5" s="67" t="s">
        <v>10</v>
      </c>
      <c r="BB5" s="67" t="s">
        <v>11</v>
      </c>
      <c r="BC5" s="67" t="s">
        <v>12</v>
      </c>
      <c r="BD5" s="67" t="s">
        <v>13</v>
      </c>
      <c r="BE5" s="67" t="s">
        <v>14</v>
      </c>
      <c r="BF5" s="67" t="s">
        <v>15</v>
      </c>
      <c r="BG5" s="67" t="s">
        <v>16</v>
      </c>
      <c r="BH5" s="67" t="s">
        <v>17</v>
      </c>
      <c r="BI5" s="67" t="s">
        <v>18</v>
      </c>
      <c r="BJ5" s="67" t="s">
        <v>19</v>
      </c>
    </row>
    <row r="6" spans="1:62" ht="33.75" customHeight="1" x14ac:dyDescent="0.25">
      <c r="B6" s="58">
        <v>1</v>
      </c>
      <c r="C6" s="57" t="s">
        <v>42</v>
      </c>
      <c r="D6" s="31" t="s">
        <v>43</v>
      </c>
      <c r="E6" s="99" t="s">
        <v>107</v>
      </c>
      <c r="F6" s="59">
        <v>30415525</v>
      </c>
      <c r="G6" s="10" t="s">
        <v>108</v>
      </c>
      <c r="H6" s="10" t="s">
        <v>74</v>
      </c>
      <c r="I6" s="10"/>
      <c r="J6" s="11" t="s">
        <v>47</v>
      </c>
      <c r="K6" s="10"/>
      <c r="L6" s="71" t="s">
        <v>109</v>
      </c>
      <c r="M6" s="32"/>
      <c r="N6" s="32"/>
      <c r="O6" s="95">
        <v>10485235</v>
      </c>
      <c r="P6" s="11">
        <v>10485235</v>
      </c>
      <c r="Q6" s="11"/>
      <c r="R6" s="96">
        <v>346334</v>
      </c>
      <c r="S6" s="96"/>
      <c r="T6" s="11">
        <v>0</v>
      </c>
      <c r="U6" s="11">
        <v>0</v>
      </c>
      <c r="V6" s="11">
        <v>0</v>
      </c>
      <c r="W6" s="33">
        <v>3.303063784454998E-2</v>
      </c>
      <c r="X6" s="14">
        <v>346334</v>
      </c>
      <c r="Y6" s="11" t="s">
        <v>49</v>
      </c>
      <c r="Z6" s="10" t="s">
        <v>213</v>
      </c>
      <c r="AA6" s="21">
        <v>44601</v>
      </c>
      <c r="AB6" s="16"/>
      <c r="AC6" s="16"/>
      <c r="AD6" s="16">
        <v>128085.046</v>
      </c>
      <c r="AE6" s="16">
        <v>12169.535</v>
      </c>
      <c r="AF6" s="16">
        <v>11162.2</v>
      </c>
      <c r="AG6" s="16"/>
      <c r="AH6" s="16"/>
      <c r="AI6" s="16"/>
      <c r="AJ6" s="16"/>
      <c r="AK6" s="16"/>
      <c r="AL6" s="16"/>
      <c r="AM6" s="16"/>
      <c r="AN6" s="16">
        <f>SUM(AB6:AM6)</f>
        <v>151416.78100000002</v>
      </c>
      <c r="AO6" s="93">
        <f>X6-AN6</f>
        <v>194917.21899999998</v>
      </c>
      <c r="AP6" s="17"/>
      <c r="AQ6" s="72"/>
      <c r="AR6" s="73"/>
      <c r="AS6" s="73"/>
      <c r="AT6" s="73">
        <v>0</v>
      </c>
      <c r="AV6" s="18">
        <v>1</v>
      </c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9">
        <v>1</v>
      </c>
      <c r="BI6" s="19"/>
      <c r="BJ6" s="19">
        <v>-1</v>
      </c>
    </row>
    <row r="7" spans="1:62" ht="33.75" customHeight="1" x14ac:dyDescent="0.25">
      <c r="B7" s="74">
        <v>2</v>
      </c>
      <c r="C7" s="75" t="s">
        <v>42</v>
      </c>
      <c r="D7" s="20" t="s">
        <v>43</v>
      </c>
      <c r="E7" s="99" t="s">
        <v>110</v>
      </c>
      <c r="F7" s="59">
        <v>40022141</v>
      </c>
      <c r="G7" s="10" t="s">
        <v>111</v>
      </c>
      <c r="H7" s="10" t="s">
        <v>112</v>
      </c>
      <c r="I7" s="34"/>
      <c r="J7" s="20" t="s">
        <v>47</v>
      </c>
      <c r="K7" s="34"/>
      <c r="L7" s="71" t="s">
        <v>168</v>
      </c>
      <c r="M7" s="35"/>
      <c r="N7" s="35"/>
      <c r="O7" s="95">
        <v>10485235</v>
      </c>
      <c r="P7" s="11">
        <v>10485235</v>
      </c>
      <c r="Q7" s="11"/>
      <c r="R7" s="96">
        <v>50541</v>
      </c>
      <c r="S7" s="98"/>
      <c r="T7" s="20">
        <v>0</v>
      </c>
      <c r="U7" s="20">
        <v>0</v>
      </c>
      <c r="V7" s="20">
        <v>0</v>
      </c>
      <c r="W7" s="33">
        <v>4.820206700183639E-3</v>
      </c>
      <c r="X7" s="14">
        <v>50541</v>
      </c>
      <c r="Y7" s="20" t="s">
        <v>49</v>
      </c>
      <c r="Z7" s="10" t="s">
        <v>213</v>
      </c>
      <c r="AA7" s="21">
        <v>44601</v>
      </c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>
        <f t="shared" ref="AN7:AN22" si="0">SUM(AB7:AM7)</f>
        <v>0</v>
      </c>
      <c r="AO7" s="93">
        <f t="shared" ref="AO7:AO22" si="1">X7-AN7</f>
        <v>50541</v>
      </c>
      <c r="AP7" s="17"/>
      <c r="AQ7" s="76">
        <v>2076488</v>
      </c>
      <c r="AR7" s="76"/>
      <c r="AS7" s="76"/>
      <c r="AT7" s="73">
        <v>2076488</v>
      </c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36">
        <v>0</v>
      </c>
      <c r="BI7" s="36"/>
      <c r="BJ7" s="36">
        <v>0</v>
      </c>
    </row>
    <row r="8" spans="1:62" ht="33.75" customHeight="1" x14ac:dyDescent="0.25">
      <c r="B8" s="74">
        <v>4</v>
      </c>
      <c r="C8" s="57" t="s">
        <v>42</v>
      </c>
      <c r="D8" s="11" t="s">
        <v>43</v>
      </c>
      <c r="E8" s="99" t="s">
        <v>113</v>
      </c>
      <c r="F8" s="59">
        <v>30469945</v>
      </c>
      <c r="G8" s="10" t="s">
        <v>169</v>
      </c>
      <c r="H8" s="10" t="s">
        <v>55</v>
      </c>
      <c r="I8" s="10"/>
      <c r="J8" s="11" t="s">
        <v>47</v>
      </c>
      <c r="K8" s="10"/>
      <c r="L8" s="71" t="s">
        <v>214</v>
      </c>
      <c r="M8" s="32"/>
      <c r="N8" s="32"/>
      <c r="O8" s="95">
        <v>10485235</v>
      </c>
      <c r="P8" s="11">
        <v>10485235</v>
      </c>
      <c r="Q8" s="11"/>
      <c r="R8" s="96">
        <v>85740</v>
      </c>
      <c r="S8" s="96"/>
      <c r="T8" s="11">
        <v>0</v>
      </c>
      <c r="U8" s="11">
        <v>0</v>
      </c>
      <c r="V8" s="11">
        <v>0</v>
      </c>
      <c r="W8" s="33">
        <v>8.1772130047633642E-3</v>
      </c>
      <c r="X8" s="14">
        <v>85740</v>
      </c>
      <c r="Y8" s="11" t="s">
        <v>49</v>
      </c>
      <c r="Z8" s="10" t="s">
        <v>213</v>
      </c>
      <c r="AA8" s="21">
        <v>44601</v>
      </c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>
        <f t="shared" si="0"/>
        <v>0</v>
      </c>
      <c r="AO8" s="93">
        <f t="shared" si="1"/>
        <v>85740</v>
      </c>
      <c r="AP8" s="17"/>
      <c r="AQ8" s="72"/>
      <c r="AR8" s="73"/>
      <c r="AS8" s="73"/>
      <c r="AT8" s="73">
        <v>0</v>
      </c>
      <c r="AV8" s="18">
        <v>0.95</v>
      </c>
      <c r="AW8" s="18">
        <v>-0.05</v>
      </c>
      <c r="AX8" s="18"/>
      <c r="AY8" s="18"/>
      <c r="AZ8" s="18">
        <v>0.05</v>
      </c>
      <c r="BA8" s="18">
        <v>0.01</v>
      </c>
      <c r="BB8" s="18"/>
      <c r="BC8" s="18"/>
      <c r="BD8" s="18"/>
      <c r="BE8" s="18"/>
      <c r="BF8" s="18"/>
      <c r="BG8" s="18"/>
      <c r="BH8" s="19">
        <v>0.96</v>
      </c>
      <c r="BI8" s="19"/>
      <c r="BJ8" s="19">
        <v>-0.96</v>
      </c>
    </row>
    <row r="9" spans="1:62" ht="33.75" customHeight="1" x14ac:dyDescent="0.25">
      <c r="B9" s="58">
        <v>7</v>
      </c>
      <c r="C9" s="57" t="s">
        <v>42</v>
      </c>
      <c r="D9" s="20" t="s">
        <v>43</v>
      </c>
      <c r="E9" s="99" t="s">
        <v>115</v>
      </c>
      <c r="F9" s="59">
        <v>30104682</v>
      </c>
      <c r="G9" s="10" t="s">
        <v>171</v>
      </c>
      <c r="H9" s="10" t="s">
        <v>51</v>
      </c>
      <c r="I9" s="34"/>
      <c r="J9" s="20" t="s">
        <v>47</v>
      </c>
      <c r="K9" s="34"/>
      <c r="L9" s="71" t="s">
        <v>116</v>
      </c>
      <c r="M9" s="35"/>
      <c r="N9" s="35"/>
      <c r="O9" s="95">
        <v>10485235</v>
      </c>
      <c r="P9" s="11">
        <v>10485235</v>
      </c>
      <c r="Q9" s="11"/>
      <c r="R9" s="96">
        <v>50690</v>
      </c>
      <c r="S9" s="96"/>
      <c r="T9" s="11">
        <v>0</v>
      </c>
      <c r="U9" s="11">
        <v>0</v>
      </c>
      <c r="V9" s="11">
        <v>0</v>
      </c>
      <c r="W9" s="33">
        <v>4.8344171589859456E-3</v>
      </c>
      <c r="X9" s="14">
        <v>50690</v>
      </c>
      <c r="Y9" s="20" t="s">
        <v>49</v>
      </c>
      <c r="Z9" s="10" t="s">
        <v>213</v>
      </c>
      <c r="AA9" s="21">
        <v>44601</v>
      </c>
      <c r="AB9" s="16"/>
      <c r="AC9" s="16"/>
      <c r="AD9" s="16"/>
      <c r="AE9" s="16"/>
      <c r="AF9" s="16">
        <v>12805</v>
      </c>
      <c r="AG9" s="16"/>
      <c r="AH9" s="16"/>
      <c r="AI9" s="16"/>
      <c r="AJ9" s="16"/>
      <c r="AK9" s="16"/>
      <c r="AL9" s="16"/>
      <c r="AM9" s="16"/>
      <c r="AN9" s="16">
        <f t="shared" si="0"/>
        <v>12805</v>
      </c>
      <c r="AO9" s="93">
        <f t="shared" si="1"/>
        <v>37885</v>
      </c>
      <c r="AP9" s="17"/>
      <c r="AQ9" s="72"/>
      <c r="AR9" s="73"/>
      <c r="AS9" s="73"/>
      <c r="AT9" s="73">
        <v>0</v>
      </c>
      <c r="AV9" s="18">
        <v>1</v>
      </c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9">
        <v>1</v>
      </c>
      <c r="BI9" s="19"/>
      <c r="BJ9" s="19">
        <v>-1</v>
      </c>
    </row>
    <row r="10" spans="1:62" ht="33.75" customHeight="1" x14ac:dyDescent="0.25">
      <c r="B10" s="74">
        <v>8</v>
      </c>
      <c r="C10" s="57" t="s">
        <v>42</v>
      </c>
      <c r="D10" s="20" t="s">
        <v>43</v>
      </c>
      <c r="E10" s="99" t="s">
        <v>117</v>
      </c>
      <c r="F10" s="59">
        <v>30483469</v>
      </c>
      <c r="G10" s="10" t="s">
        <v>172</v>
      </c>
      <c r="H10" s="10" t="s">
        <v>70</v>
      </c>
      <c r="I10" s="34"/>
      <c r="J10" s="20" t="s">
        <v>47</v>
      </c>
      <c r="K10" s="34"/>
      <c r="L10" s="71" t="s">
        <v>215</v>
      </c>
      <c r="M10" s="35"/>
      <c r="N10" s="35"/>
      <c r="O10" s="95">
        <v>10485235</v>
      </c>
      <c r="P10" s="11">
        <v>10485235</v>
      </c>
      <c r="Q10" s="11"/>
      <c r="R10" s="96">
        <v>461869</v>
      </c>
      <c r="S10" s="96"/>
      <c r="T10" s="11">
        <v>0</v>
      </c>
      <c r="U10" s="11">
        <v>0</v>
      </c>
      <c r="V10" s="11">
        <v>0</v>
      </c>
      <c r="W10" s="33">
        <v>4.4049465748740968E-2</v>
      </c>
      <c r="X10" s="14">
        <v>461869</v>
      </c>
      <c r="Y10" s="20" t="s">
        <v>49</v>
      </c>
      <c r="Z10" s="10" t="s">
        <v>213</v>
      </c>
      <c r="AA10" s="21">
        <v>44601</v>
      </c>
      <c r="AB10" s="16"/>
      <c r="AC10" s="16"/>
      <c r="AD10" s="16">
        <v>4890</v>
      </c>
      <c r="AE10" s="16"/>
      <c r="AF10" s="16">
        <v>8745</v>
      </c>
      <c r="AG10" s="16"/>
      <c r="AH10" s="16"/>
      <c r="AI10" s="16"/>
      <c r="AJ10" s="16"/>
      <c r="AK10" s="16"/>
      <c r="AL10" s="16"/>
      <c r="AM10" s="16"/>
      <c r="AN10" s="16">
        <f t="shared" si="0"/>
        <v>13635</v>
      </c>
      <c r="AO10" s="93">
        <f t="shared" si="1"/>
        <v>448234</v>
      </c>
      <c r="AP10" s="17"/>
      <c r="AQ10" s="72"/>
      <c r="AR10" s="73"/>
      <c r="AS10" s="73"/>
      <c r="AT10" s="73">
        <v>0</v>
      </c>
      <c r="AV10" s="18">
        <v>0.99</v>
      </c>
      <c r="AW10" s="18">
        <v>0.01</v>
      </c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9">
        <v>1</v>
      </c>
      <c r="BI10" s="19"/>
      <c r="BJ10" s="19">
        <v>-1</v>
      </c>
    </row>
    <row r="11" spans="1:62" ht="33.75" customHeight="1" x14ac:dyDescent="0.25">
      <c r="B11" s="58">
        <v>9</v>
      </c>
      <c r="C11" s="57" t="s">
        <v>42</v>
      </c>
      <c r="D11" s="20" t="s">
        <v>43</v>
      </c>
      <c r="E11" s="99" t="s">
        <v>118</v>
      </c>
      <c r="F11" s="59">
        <v>30087400</v>
      </c>
      <c r="G11" s="10" t="s">
        <v>173</v>
      </c>
      <c r="H11" s="10" t="s">
        <v>70</v>
      </c>
      <c r="I11" s="34"/>
      <c r="J11" s="20" t="s">
        <v>47</v>
      </c>
      <c r="K11" s="34"/>
      <c r="L11" s="71" t="s">
        <v>119</v>
      </c>
      <c r="M11" s="35"/>
      <c r="N11" s="35"/>
      <c r="O11" s="95">
        <v>10485235</v>
      </c>
      <c r="P11" s="11">
        <v>10485235</v>
      </c>
      <c r="Q11" s="11"/>
      <c r="R11" s="96">
        <v>140101</v>
      </c>
      <c r="S11" s="96"/>
      <c r="T11" s="11">
        <v>0</v>
      </c>
      <c r="U11" s="11">
        <v>0</v>
      </c>
      <c r="V11" s="11">
        <v>0</v>
      </c>
      <c r="W11" s="33">
        <v>1.3361741534643716E-2</v>
      </c>
      <c r="X11" s="14">
        <v>140101</v>
      </c>
      <c r="Y11" s="20" t="s">
        <v>49</v>
      </c>
      <c r="Z11" s="10" t="s">
        <v>213</v>
      </c>
      <c r="AA11" s="21">
        <v>44601</v>
      </c>
      <c r="AB11" s="16"/>
      <c r="AC11" s="16"/>
      <c r="AD11" s="16">
        <v>4291.7520000000004</v>
      </c>
      <c r="AE11" s="16"/>
      <c r="AF11" s="16">
        <v>40526</v>
      </c>
      <c r="AG11" s="16">
        <v>15552</v>
      </c>
      <c r="AH11" s="16"/>
      <c r="AI11" s="16"/>
      <c r="AJ11" s="16"/>
      <c r="AK11" s="16"/>
      <c r="AL11" s="16"/>
      <c r="AM11" s="16"/>
      <c r="AN11" s="16">
        <f t="shared" si="0"/>
        <v>60369.752</v>
      </c>
      <c r="AO11" s="93">
        <f t="shared" si="1"/>
        <v>79731.247999999992</v>
      </c>
      <c r="AP11" s="17"/>
      <c r="AQ11" s="72"/>
      <c r="AR11" s="73"/>
      <c r="AS11" s="73"/>
      <c r="AT11" s="73">
        <v>0</v>
      </c>
      <c r="AV11" s="18">
        <v>1</v>
      </c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9">
        <v>1</v>
      </c>
      <c r="BI11" s="19"/>
      <c r="BJ11" s="19">
        <v>-1</v>
      </c>
    </row>
    <row r="12" spans="1:62" ht="33.75" customHeight="1" x14ac:dyDescent="0.25">
      <c r="B12" s="74">
        <v>10</v>
      </c>
      <c r="C12" s="78" t="s">
        <v>42</v>
      </c>
      <c r="D12" s="37" t="s">
        <v>43</v>
      </c>
      <c r="E12" s="99" t="s">
        <v>120</v>
      </c>
      <c r="F12" s="59">
        <v>30104779</v>
      </c>
      <c r="G12" s="10" t="s">
        <v>174</v>
      </c>
      <c r="H12" s="10" t="s">
        <v>85</v>
      </c>
      <c r="I12" s="37"/>
      <c r="J12" s="37" t="s">
        <v>47</v>
      </c>
      <c r="K12" s="37"/>
      <c r="L12" s="71" t="s">
        <v>175</v>
      </c>
      <c r="M12" s="38"/>
      <c r="N12" s="38"/>
      <c r="O12" s="95">
        <v>10485235</v>
      </c>
      <c r="P12" s="11">
        <v>10485235</v>
      </c>
      <c r="Q12" s="11"/>
      <c r="R12" s="96">
        <v>3597</v>
      </c>
      <c r="S12" s="96"/>
      <c r="T12" s="11">
        <v>0</v>
      </c>
      <c r="U12" s="11">
        <v>0</v>
      </c>
      <c r="V12" s="97">
        <v>0</v>
      </c>
      <c r="W12" s="33">
        <v>3.430538275966156E-4</v>
      </c>
      <c r="X12" s="14">
        <v>3597</v>
      </c>
      <c r="Y12" s="20" t="s">
        <v>49</v>
      </c>
      <c r="Z12" s="10" t="s">
        <v>213</v>
      </c>
      <c r="AA12" s="21">
        <v>44601</v>
      </c>
      <c r="AB12" s="16"/>
      <c r="AC12" s="16"/>
      <c r="AD12" s="16"/>
      <c r="AE12" s="16"/>
      <c r="AF12" s="16">
        <v>579</v>
      </c>
      <c r="AG12" s="16"/>
      <c r="AH12" s="16"/>
      <c r="AI12" s="16"/>
      <c r="AJ12" s="16"/>
      <c r="AK12" s="16"/>
      <c r="AL12" s="16"/>
      <c r="AM12" s="16"/>
      <c r="AN12" s="16">
        <f t="shared" si="0"/>
        <v>579</v>
      </c>
      <c r="AO12" s="93">
        <f t="shared" si="1"/>
        <v>3018</v>
      </c>
      <c r="AP12" s="17"/>
      <c r="AQ12" s="40"/>
      <c r="AR12" s="40"/>
      <c r="AS12" s="40"/>
      <c r="AT12" s="73">
        <v>0</v>
      </c>
      <c r="AV12" s="18">
        <v>1</v>
      </c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>
        <v>1</v>
      </c>
      <c r="BI12" s="18"/>
      <c r="BJ12" s="18">
        <v>-1</v>
      </c>
    </row>
    <row r="13" spans="1:62" ht="33.75" customHeight="1" x14ac:dyDescent="0.25">
      <c r="B13" s="58">
        <v>11</v>
      </c>
      <c r="C13" s="57" t="s">
        <v>42</v>
      </c>
      <c r="D13" s="20" t="s">
        <v>43</v>
      </c>
      <c r="E13" s="99" t="s">
        <v>121</v>
      </c>
      <c r="F13" s="59">
        <v>30104659</v>
      </c>
      <c r="G13" s="10" t="s">
        <v>122</v>
      </c>
      <c r="H13" s="10" t="s">
        <v>45</v>
      </c>
      <c r="I13" s="34"/>
      <c r="J13" s="20" t="s">
        <v>47</v>
      </c>
      <c r="K13" s="34"/>
      <c r="L13" s="71" t="s">
        <v>116</v>
      </c>
      <c r="M13" s="35"/>
      <c r="N13" s="35"/>
      <c r="O13" s="95">
        <v>10485235</v>
      </c>
      <c r="P13" s="11">
        <v>10485235</v>
      </c>
      <c r="Q13" s="11"/>
      <c r="R13" s="96">
        <v>73344</v>
      </c>
      <c r="S13" s="96"/>
      <c r="T13" s="11">
        <v>0</v>
      </c>
      <c r="U13" s="11">
        <v>0</v>
      </c>
      <c r="V13" s="11">
        <v>0</v>
      </c>
      <c r="W13" s="33">
        <v>6.9949791301768633E-3</v>
      </c>
      <c r="X13" s="14">
        <v>73344</v>
      </c>
      <c r="Y13" s="20" t="s">
        <v>49</v>
      </c>
      <c r="Z13" s="10" t="s">
        <v>213</v>
      </c>
      <c r="AA13" s="21">
        <v>44601</v>
      </c>
      <c r="AB13" s="16"/>
      <c r="AC13" s="16"/>
      <c r="AD13" s="16"/>
      <c r="AE13" s="16"/>
      <c r="AF13" s="16">
        <v>17264</v>
      </c>
      <c r="AG13" s="16"/>
      <c r="AH13" s="16"/>
      <c r="AI13" s="16"/>
      <c r="AJ13" s="16"/>
      <c r="AK13" s="16"/>
      <c r="AL13" s="16"/>
      <c r="AM13" s="16"/>
      <c r="AN13" s="16">
        <f t="shared" si="0"/>
        <v>17264</v>
      </c>
      <c r="AO13" s="93">
        <f t="shared" si="1"/>
        <v>56080</v>
      </c>
      <c r="AP13" s="17"/>
      <c r="AQ13" s="72"/>
      <c r="AR13" s="73"/>
      <c r="AS13" s="73"/>
      <c r="AT13" s="73">
        <v>0</v>
      </c>
      <c r="AV13" s="18">
        <v>1</v>
      </c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9">
        <v>1</v>
      </c>
      <c r="BI13" s="19"/>
      <c r="BJ13" s="19">
        <v>-1</v>
      </c>
    </row>
    <row r="14" spans="1:62" ht="33.75" customHeight="1" x14ac:dyDescent="0.25">
      <c r="B14" s="74">
        <v>12</v>
      </c>
      <c r="C14" s="57" t="s">
        <v>42</v>
      </c>
      <c r="D14" s="74" t="s">
        <v>43</v>
      </c>
      <c r="E14" s="99" t="s">
        <v>123</v>
      </c>
      <c r="F14" s="59">
        <v>30104953</v>
      </c>
      <c r="G14" s="10" t="s">
        <v>124</v>
      </c>
      <c r="H14" s="10" t="s">
        <v>45</v>
      </c>
      <c r="I14" s="34"/>
      <c r="J14" s="20" t="s">
        <v>47</v>
      </c>
      <c r="K14" s="34"/>
      <c r="L14" s="71" t="s">
        <v>119</v>
      </c>
      <c r="M14" s="35"/>
      <c r="N14" s="35"/>
      <c r="O14" s="95">
        <v>10485235</v>
      </c>
      <c r="P14" s="11">
        <v>10485235</v>
      </c>
      <c r="Q14" s="11"/>
      <c r="R14" s="96">
        <v>470583</v>
      </c>
      <c r="S14" s="96"/>
      <c r="T14" s="11">
        <v>0</v>
      </c>
      <c r="U14" s="11">
        <v>0</v>
      </c>
      <c r="V14" s="11">
        <v>0</v>
      </c>
      <c r="W14" s="33">
        <v>4.4880539158159066E-2</v>
      </c>
      <c r="X14" s="14">
        <v>470583</v>
      </c>
      <c r="Y14" s="20" t="s">
        <v>49</v>
      </c>
      <c r="Z14" s="10" t="s">
        <v>213</v>
      </c>
      <c r="AA14" s="21">
        <v>44601</v>
      </c>
      <c r="AB14" s="16"/>
      <c r="AC14" s="16"/>
      <c r="AD14" s="16"/>
      <c r="AE14" s="16"/>
      <c r="AF14" s="16">
        <v>95293</v>
      </c>
      <c r="AG14" s="16">
        <v>43660</v>
      </c>
      <c r="AH14" s="16"/>
      <c r="AI14" s="16"/>
      <c r="AJ14" s="16"/>
      <c r="AK14" s="16"/>
      <c r="AL14" s="16"/>
      <c r="AM14" s="16"/>
      <c r="AN14" s="16">
        <f t="shared" si="0"/>
        <v>138953</v>
      </c>
      <c r="AO14" s="93">
        <f t="shared" si="1"/>
        <v>331630</v>
      </c>
      <c r="AP14" s="17"/>
      <c r="AQ14" s="72"/>
      <c r="AR14" s="73"/>
      <c r="AS14" s="73"/>
      <c r="AT14" s="73">
        <v>0</v>
      </c>
      <c r="AV14" s="18">
        <v>1</v>
      </c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9">
        <v>1</v>
      </c>
      <c r="BI14" s="19"/>
      <c r="BJ14" s="19">
        <v>-1</v>
      </c>
    </row>
    <row r="15" spans="1:62" ht="33.75" customHeight="1" x14ac:dyDescent="0.25">
      <c r="B15" s="58">
        <v>13</v>
      </c>
      <c r="C15" s="79" t="s">
        <v>42</v>
      </c>
      <c r="D15" s="20" t="s">
        <v>43</v>
      </c>
      <c r="E15" s="99" t="s">
        <v>125</v>
      </c>
      <c r="F15" s="59">
        <v>30104173</v>
      </c>
      <c r="G15" s="34" t="s">
        <v>176</v>
      </c>
      <c r="H15" s="10" t="s">
        <v>55</v>
      </c>
      <c r="I15" s="34"/>
      <c r="J15" s="20" t="s">
        <v>47</v>
      </c>
      <c r="K15" s="34"/>
      <c r="L15" s="71" t="s">
        <v>216</v>
      </c>
      <c r="M15" s="35"/>
      <c r="N15" s="35"/>
      <c r="O15" s="95">
        <v>10485235</v>
      </c>
      <c r="P15" s="11">
        <v>10485235</v>
      </c>
      <c r="Q15" s="11"/>
      <c r="R15" s="96">
        <v>5431275</v>
      </c>
      <c r="S15" s="98"/>
      <c r="T15" s="20">
        <v>0</v>
      </c>
      <c r="U15" s="96">
        <v>567494</v>
      </c>
      <c r="V15" s="20">
        <v>0</v>
      </c>
      <c r="W15" s="33">
        <v>0.57211583717484638</v>
      </c>
      <c r="X15" s="14">
        <v>5998769</v>
      </c>
      <c r="Y15" s="20" t="s">
        <v>49</v>
      </c>
      <c r="Z15" s="10" t="s">
        <v>217</v>
      </c>
      <c r="AA15" s="21">
        <v>44601</v>
      </c>
      <c r="AB15" s="16"/>
      <c r="AC15" s="16"/>
      <c r="AD15" s="16">
        <v>1811213.5689999999</v>
      </c>
      <c r="AE15" s="16"/>
      <c r="AF15" s="16">
        <v>52007</v>
      </c>
      <c r="AG15" s="16">
        <v>11197</v>
      </c>
      <c r="AH15" s="16"/>
      <c r="AI15" s="16"/>
      <c r="AJ15" s="16"/>
      <c r="AK15" s="16"/>
      <c r="AL15" s="16"/>
      <c r="AM15" s="16"/>
      <c r="AN15" s="16">
        <f t="shared" si="0"/>
        <v>1874417.5689999999</v>
      </c>
      <c r="AO15" s="93">
        <f t="shared" si="1"/>
        <v>4124351.4309999999</v>
      </c>
      <c r="AP15" s="17"/>
      <c r="AQ15" s="72"/>
      <c r="AR15" s="73"/>
      <c r="AS15" s="73"/>
      <c r="AT15" s="73">
        <v>0</v>
      </c>
      <c r="AV15" s="18">
        <v>0.98</v>
      </c>
      <c r="AW15" s="18">
        <v>-0.04</v>
      </c>
      <c r="AX15" s="18"/>
      <c r="AY15" s="18">
        <v>0.02</v>
      </c>
      <c r="AZ15" s="18"/>
      <c r="BA15" s="18">
        <v>0.02</v>
      </c>
      <c r="BB15" s="18"/>
      <c r="BC15" s="18"/>
      <c r="BD15" s="18"/>
      <c r="BE15" s="18"/>
      <c r="BF15" s="18"/>
      <c r="BG15" s="18"/>
      <c r="BH15" s="19">
        <v>0.98</v>
      </c>
      <c r="BI15" s="19"/>
      <c r="BJ15" s="19">
        <v>-0.98</v>
      </c>
    </row>
    <row r="16" spans="1:62" ht="33.75" customHeight="1" x14ac:dyDescent="0.25">
      <c r="B16" s="74">
        <v>14</v>
      </c>
      <c r="C16" s="80" t="s">
        <v>42</v>
      </c>
      <c r="D16" s="11" t="s">
        <v>43</v>
      </c>
      <c r="E16" s="99" t="s">
        <v>126</v>
      </c>
      <c r="F16" s="59">
        <v>30412728</v>
      </c>
      <c r="G16" s="10" t="s">
        <v>127</v>
      </c>
      <c r="H16" s="10" t="s">
        <v>45</v>
      </c>
      <c r="I16" s="10"/>
      <c r="J16" s="11" t="s">
        <v>47</v>
      </c>
      <c r="K16" s="10"/>
      <c r="L16" s="71" t="s">
        <v>128</v>
      </c>
      <c r="M16" s="32"/>
      <c r="N16" s="32"/>
      <c r="O16" s="95">
        <v>10485235</v>
      </c>
      <c r="P16" s="11">
        <v>10485235</v>
      </c>
      <c r="Q16" s="11"/>
      <c r="R16" s="96">
        <v>263039</v>
      </c>
      <c r="S16" s="96"/>
      <c r="T16" s="11">
        <v>0</v>
      </c>
      <c r="U16" s="11">
        <v>0</v>
      </c>
      <c r="V16" s="11">
        <v>0</v>
      </c>
      <c r="W16" s="33">
        <v>2.5086609885233854E-2</v>
      </c>
      <c r="X16" s="14">
        <v>263039</v>
      </c>
      <c r="Y16" s="11" t="s">
        <v>49</v>
      </c>
      <c r="Z16" s="10" t="s">
        <v>213</v>
      </c>
      <c r="AA16" s="21">
        <v>44601</v>
      </c>
      <c r="AB16" s="16"/>
      <c r="AC16" s="16"/>
      <c r="AD16" s="16">
        <v>75652.127999999997</v>
      </c>
      <c r="AE16" s="16">
        <v>19420</v>
      </c>
      <c r="AF16" s="16">
        <v>18357</v>
      </c>
      <c r="AG16" s="16">
        <v>3476</v>
      </c>
      <c r="AH16" s="16"/>
      <c r="AI16" s="16"/>
      <c r="AJ16" s="16"/>
      <c r="AK16" s="16"/>
      <c r="AL16" s="16"/>
      <c r="AM16" s="16"/>
      <c r="AN16" s="16">
        <f t="shared" si="0"/>
        <v>116905.128</v>
      </c>
      <c r="AO16" s="93">
        <f t="shared" si="1"/>
        <v>146133.872</v>
      </c>
      <c r="AP16" s="17"/>
      <c r="AQ16" s="72"/>
      <c r="AR16" s="73"/>
      <c r="AS16" s="73"/>
      <c r="AT16" s="73">
        <v>0</v>
      </c>
      <c r="AV16" s="18">
        <v>1</v>
      </c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9">
        <v>1</v>
      </c>
      <c r="BI16" s="36"/>
      <c r="BJ16" s="36">
        <v>-1</v>
      </c>
    </row>
    <row r="17" spans="2:62" ht="33.75" customHeight="1" x14ac:dyDescent="0.25">
      <c r="B17" s="58">
        <v>17</v>
      </c>
      <c r="C17" s="57" t="s">
        <v>42</v>
      </c>
      <c r="D17" s="20" t="s">
        <v>43</v>
      </c>
      <c r="E17" s="99" t="s">
        <v>129</v>
      </c>
      <c r="F17" s="59">
        <v>30100262</v>
      </c>
      <c r="G17" s="10" t="s">
        <v>130</v>
      </c>
      <c r="H17" s="10" t="s">
        <v>77</v>
      </c>
      <c r="I17" s="34"/>
      <c r="J17" s="11" t="s">
        <v>47</v>
      </c>
      <c r="K17" s="34"/>
      <c r="L17" s="71" t="s">
        <v>177</v>
      </c>
      <c r="M17" s="35"/>
      <c r="N17" s="35"/>
      <c r="O17" s="95">
        <v>10485235</v>
      </c>
      <c r="P17" s="11">
        <v>10485235</v>
      </c>
      <c r="Q17" s="11"/>
      <c r="R17" s="96">
        <v>7034</v>
      </c>
      <c r="S17" s="96"/>
      <c r="T17" s="11">
        <v>0</v>
      </c>
      <c r="U17" s="11">
        <v>0</v>
      </c>
      <c r="V17" s="20">
        <v>0</v>
      </c>
      <c r="W17" s="33">
        <v>6.7084810211692921E-4</v>
      </c>
      <c r="X17" s="14">
        <v>7034</v>
      </c>
      <c r="Y17" s="20" t="s">
        <v>49</v>
      </c>
      <c r="Z17" s="10" t="s">
        <v>213</v>
      </c>
      <c r="AA17" s="21">
        <v>44601</v>
      </c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>
        <f t="shared" si="0"/>
        <v>0</v>
      </c>
      <c r="AO17" s="93">
        <f t="shared" si="1"/>
        <v>7034</v>
      </c>
      <c r="AP17" s="17"/>
      <c r="AQ17" s="72"/>
      <c r="AR17" s="73"/>
      <c r="AS17" s="73"/>
      <c r="AT17" s="73">
        <v>0</v>
      </c>
      <c r="AV17" s="18">
        <v>1</v>
      </c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9">
        <v>1</v>
      </c>
      <c r="BI17" s="36"/>
      <c r="BJ17" s="36">
        <v>-1</v>
      </c>
    </row>
    <row r="18" spans="2:62" ht="33.75" customHeight="1" x14ac:dyDescent="0.25">
      <c r="B18" s="74">
        <v>18</v>
      </c>
      <c r="C18" s="57" t="s">
        <v>42</v>
      </c>
      <c r="D18" s="20" t="s">
        <v>43</v>
      </c>
      <c r="E18" s="99" t="s">
        <v>131</v>
      </c>
      <c r="F18" s="59">
        <v>30470906</v>
      </c>
      <c r="G18" s="10" t="s">
        <v>132</v>
      </c>
      <c r="H18" s="10" t="s">
        <v>55</v>
      </c>
      <c r="I18" s="34"/>
      <c r="J18" s="11" t="s">
        <v>47</v>
      </c>
      <c r="K18" s="34"/>
      <c r="L18" s="71" t="s">
        <v>133</v>
      </c>
      <c r="M18" s="35"/>
      <c r="N18" s="35"/>
      <c r="O18" s="95">
        <v>10485235</v>
      </c>
      <c r="P18" s="11">
        <v>10485235</v>
      </c>
      <c r="Q18" s="11"/>
      <c r="R18" s="96">
        <v>648290</v>
      </c>
      <c r="S18" s="96"/>
      <c r="T18" s="11">
        <v>0</v>
      </c>
      <c r="U18" s="11">
        <v>0</v>
      </c>
      <c r="V18" s="20">
        <v>0</v>
      </c>
      <c r="W18" s="33">
        <v>6.1828847898974131E-2</v>
      </c>
      <c r="X18" s="14">
        <v>648290</v>
      </c>
      <c r="Y18" s="20" t="s">
        <v>49</v>
      </c>
      <c r="Z18" s="10" t="s">
        <v>213</v>
      </c>
      <c r="AA18" s="21">
        <v>44601</v>
      </c>
      <c r="AB18" s="16"/>
      <c r="AC18" s="16"/>
      <c r="AD18" s="16">
        <v>21695.117999999999</v>
      </c>
      <c r="AE18" s="16"/>
      <c r="AF18" s="16">
        <v>28653</v>
      </c>
      <c r="AG18" s="16">
        <v>8051</v>
      </c>
      <c r="AH18" s="16"/>
      <c r="AI18" s="16"/>
      <c r="AJ18" s="16"/>
      <c r="AK18" s="16"/>
      <c r="AL18" s="16"/>
      <c r="AM18" s="16"/>
      <c r="AN18" s="16">
        <f t="shared" si="0"/>
        <v>58399.118000000002</v>
      </c>
      <c r="AO18" s="93">
        <f t="shared" si="1"/>
        <v>589890.88199999998</v>
      </c>
      <c r="AP18" s="17"/>
      <c r="AQ18" s="72"/>
      <c r="AR18" s="73"/>
      <c r="AS18" s="73"/>
      <c r="AT18" s="73">
        <v>0</v>
      </c>
      <c r="AV18" s="18">
        <v>0.85</v>
      </c>
      <c r="AW18" s="18">
        <v>0.02</v>
      </c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9">
        <v>0.87</v>
      </c>
      <c r="BI18" s="19"/>
      <c r="BJ18" s="36">
        <v>-0.87</v>
      </c>
    </row>
    <row r="19" spans="2:62" s="30" customFormat="1" ht="33.75" customHeight="1" x14ac:dyDescent="0.25">
      <c r="B19" s="113">
        <v>19</v>
      </c>
      <c r="C19" s="114" t="s">
        <v>42</v>
      </c>
      <c r="D19" s="115" t="s">
        <v>43</v>
      </c>
      <c r="E19" s="99" t="s">
        <v>220</v>
      </c>
      <c r="F19" s="99">
        <v>40021081</v>
      </c>
      <c r="G19" s="32" t="s">
        <v>221</v>
      </c>
      <c r="H19" s="32" t="s">
        <v>222</v>
      </c>
      <c r="I19" s="32" t="s">
        <v>77</v>
      </c>
      <c r="J19" s="71" t="s">
        <v>223</v>
      </c>
      <c r="K19" s="32" t="s">
        <v>224</v>
      </c>
      <c r="L19" s="71" t="s">
        <v>225</v>
      </c>
      <c r="M19" s="32" t="s">
        <v>226</v>
      </c>
      <c r="N19" s="32" t="s">
        <v>226</v>
      </c>
      <c r="O19" s="116">
        <v>10485235</v>
      </c>
      <c r="P19" s="116">
        <v>10485235</v>
      </c>
      <c r="Q19" s="32">
        <v>0</v>
      </c>
      <c r="R19" s="117">
        <v>0</v>
      </c>
      <c r="S19" s="117">
        <v>0</v>
      </c>
      <c r="T19" s="117">
        <v>347846</v>
      </c>
      <c r="U19" s="117"/>
      <c r="V19" s="117"/>
      <c r="W19" s="118">
        <v>1</v>
      </c>
      <c r="X19" s="13">
        <f t="shared" ref="X19:X21" si="2">Q19+R19+S19+T19</f>
        <v>347846</v>
      </c>
      <c r="Y19" s="119" t="s">
        <v>49</v>
      </c>
      <c r="Z19" s="119" t="s">
        <v>239</v>
      </c>
      <c r="AA19" s="120" t="s">
        <v>227</v>
      </c>
      <c r="AB19" s="77">
        <v>0</v>
      </c>
      <c r="AC19" s="77">
        <v>0</v>
      </c>
      <c r="AD19" s="77">
        <v>0</v>
      </c>
      <c r="AE19" s="77">
        <v>0</v>
      </c>
      <c r="AF19" s="77">
        <v>0</v>
      </c>
      <c r="AG19" s="77">
        <v>0</v>
      </c>
      <c r="AH19" s="77"/>
      <c r="AI19" s="121"/>
      <c r="AJ19" s="121"/>
      <c r="AK19" s="121"/>
      <c r="AL19" s="121"/>
      <c r="AM19" s="121"/>
      <c r="AN19" s="77">
        <f t="shared" si="0"/>
        <v>0</v>
      </c>
      <c r="AO19" s="122">
        <f t="shared" si="1"/>
        <v>347846</v>
      </c>
      <c r="AP19" s="123"/>
      <c r="AQ19" s="72">
        <f>AO19</f>
        <v>347846</v>
      </c>
      <c r="AR19" s="72"/>
      <c r="AS19" s="72"/>
      <c r="AT19" s="72">
        <f>SUBTOTAL(9,AQ19:AS19)</f>
        <v>347846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0</v>
      </c>
      <c r="BB19" s="18">
        <v>6.6600000000000006E-2</v>
      </c>
      <c r="BC19" s="18">
        <v>0.1</v>
      </c>
      <c r="BD19" s="18">
        <v>0.1</v>
      </c>
      <c r="BE19" s="18">
        <v>0.1</v>
      </c>
      <c r="BF19" s="18">
        <v>0.1</v>
      </c>
      <c r="BG19" s="18">
        <v>0.1</v>
      </c>
      <c r="BH19" s="18">
        <f>SUBTOTAL(9,AV19:BG19)</f>
        <v>0.56659999999999999</v>
      </c>
      <c r="BI19" s="18">
        <f>+BH19</f>
        <v>0.56659999999999999</v>
      </c>
      <c r="BJ19" s="18">
        <f>100%-BI19</f>
        <v>0.43340000000000001</v>
      </c>
    </row>
    <row r="20" spans="2:62" s="30" customFormat="1" ht="33.75" customHeight="1" x14ac:dyDescent="0.25">
      <c r="B20" s="124">
        <v>20</v>
      </c>
      <c r="C20" s="114" t="s">
        <v>42</v>
      </c>
      <c r="D20" s="115" t="s">
        <v>43</v>
      </c>
      <c r="E20" s="99" t="s">
        <v>228</v>
      </c>
      <c r="F20" s="99">
        <v>40021166</v>
      </c>
      <c r="G20" s="32" t="s">
        <v>229</v>
      </c>
      <c r="H20" s="32" t="s">
        <v>230</v>
      </c>
      <c r="I20" s="32" t="s">
        <v>68</v>
      </c>
      <c r="J20" s="71" t="s">
        <v>223</v>
      </c>
      <c r="K20" s="32" t="s">
        <v>224</v>
      </c>
      <c r="L20" s="71" t="s">
        <v>231</v>
      </c>
      <c r="M20" s="32" t="s">
        <v>232</v>
      </c>
      <c r="N20" s="32" t="s">
        <v>232</v>
      </c>
      <c r="O20" s="116">
        <v>10485235</v>
      </c>
      <c r="P20" s="116">
        <v>10485235</v>
      </c>
      <c r="Q20" s="32">
        <v>0</v>
      </c>
      <c r="R20" s="117">
        <v>0</v>
      </c>
      <c r="S20" s="117">
        <v>0</v>
      </c>
      <c r="T20" s="117">
        <v>143102</v>
      </c>
      <c r="U20" s="117"/>
      <c r="V20" s="117"/>
      <c r="W20" s="118">
        <v>1</v>
      </c>
      <c r="X20" s="13">
        <f t="shared" si="2"/>
        <v>143102</v>
      </c>
      <c r="Y20" s="119" t="s">
        <v>49</v>
      </c>
      <c r="Z20" s="119" t="s">
        <v>239</v>
      </c>
      <c r="AA20" s="120" t="s">
        <v>227</v>
      </c>
      <c r="AB20" s="77">
        <v>0</v>
      </c>
      <c r="AC20" s="77">
        <v>0</v>
      </c>
      <c r="AD20" s="77">
        <v>0</v>
      </c>
      <c r="AE20" s="77">
        <v>0</v>
      </c>
      <c r="AF20" s="77">
        <v>0</v>
      </c>
      <c r="AG20" s="77">
        <v>0</v>
      </c>
      <c r="AH20" s="77">
        <v>0</v>
      </c>
      <c r="AI20" s="77">
        <v>0</v>
      </c>
      <c r="AJ20" s="77">
        <v>0</v>
      </c>
      <c r="AK20" s="77">
        <v>0</v>
      </c>
      <c r="AL20" s="77">
        <v>0</v>
      </c>
      <c r="AM20" s="77">
        <v>0</v>
      </c>
      <c r="AN20" s="77">
        <f t="shared" si="0"/>
        <v>0</v>
      </c>
      <c r="AO20" s="122">
        <f t="shared" si="1"/>
        <v>143102</v>
      </c>
      <c r="AP20" s="123"/>
      <c r="AQ20" s="72">
        <f>AO20</f>
        <v>143102</v>
      </c>
      <c r="AR20" s="72">
        <v>0</v>
      </c>
      <c r="AS20" s="72"/>
      <c r="AT20" s="72">
        <f>SUBTOTAL(9,AQ20:AS20)</f>
        <v>143102</v>
      </c>
      <c r="AV20" s="18">
        <v>0</v>
      </c>
      <c r="AW20" s="18">
        <v>0</v>
      </c>
      <c r="AX20" s="18">
        <v>0</v>
      </c>
      <c r="AY20" s="18">
        <v>0</v>
      </c>
      <c r="AZ20" s="18">
        <v>0</v>
      </c>
      <c r="BA20" s="18">
        <v>0</v>
      </c>
      <c r="BB20" s="18">
        <v>0</v>
      </c>
      <c r="BC20" s="18">
        <v>4.19E-2</v>
      </c>
      <c r="BD20" s="18">
        <v>0</v>
      </c>
      <c r="BE20" s="18">
        <v>0</v>
      </c>
      <c r="BF20" s="18">
        <v>0</v>
      </c>
      <c r="BG20" s="18">
        <v>0</v>
      </c>
      <c r="BH20" s="18">
        <f>SUBTOTAL(9,AV20:BG20)</f>
        <v>4.19E-2</v>
      </c>
      <c r="BI20" s="18">
        <f>+BH20</f>
        <v>4.19E-2</v>
      </c>
      <c r="BJ20" s="18">
        <f>100%-BI20</f>
        <v>0.95809999999999995</v>
      </c>
    </row>
    <row r="21" spans="2:62" s="30" customFormat="1" ht="33.75" customHeight="1" x14ac:dyDescent="0.25">
      <c r="B21" s="124">
        <v>22</v>
      </c>
      <c r="C21" s="114" t="s">
        <v>42</v>
      </c>
      <c r="D21" s="115" t="s">
        <v>43</v>
      </c>
      <c r="E21" s="99" t="s">
        <v>233</v>
      </c>
      <c r="F21" s="99">
        <v>40021082</v>
      </c>
      <c r="G21" s="32" t="s">
        <v>234</v>
      </c>
      <c r="H21" s="32" t="s">
        <v>235</v>
      </c>
      <c r="I21" s="32" t="s">
        <v>100</v>
      </c>
      <c r="J21" s="71" t="s">
        <v>223</v>
      </c>
      <c r="K21" s="32" t="s">
        <v>224</v>
      </c>
      <c r="L21" s="71" t="s">
        <v>236</v>
      </c>
      <c r="M21" s="32" t="s">
        <v>237</v>
      </c>
      <c r="N21" s="32"/>
      <c r="O21" s="116">
        <v>10485235</v>
      </c>
      <c r="P21" s="116">
        <v>10485235</v>
      </c>
      <c r="Q21" s="32">
        <v>0</v>
      </c>
      <c r="R21" s="117">
        <v>0</v>
      </c>
      <c r="S21" s="117">
        <v>0</v>
      </c>
      <c r="T21" s="117">
        <v>314973</v>
      </c>
      <c r="U21" s="117"/>
      <c r="V21" s="117"/>
      <c r="W21" s="118">
        <v>0.3</v>
      </c>
      <c r="X21" s="13">
        <f t="shared" si="2"/>
        <v>314973</v>
      </c>
      <c r="Y21" s="119" t="s">
        <v>49</v>
      </c>
      <c r="Z21" s="119" t="s">
        <v>239</v>
      </c>
      <c r="AA21" s="120" t="s">
        <v>227</v>
      </c>
      <c r="AB21" s="77">
        <v>0</v>
      </c>
      <c r="AC21" s="77">
        <v>0</v>
      </c>
      <c r="AD21" s="77">
        <v>0</v>
      </c>
      <c r="AE21" s="77">
        <v>0</v>
      </c>
      <c r="AF21" s="77">
        <v>0</v>
      </c>
      <c r="AG21" s="77">
        <v>0</v>
      </c>
      <c r="AH21" s="77">
        <v>0</v>
      </c>
      <c r="AI21" s="77">
        <v>0</v>
      </c>
      <c r="AJ21" s="77">
        <v>0</v>
      </c>
      <c r="AK21" s="77">
        <v>0</v>
      </c>
      <c r="AL21" s="77">
        <v>0</v>
      </c>
      <c r="AM21" s="77">
        <v>0</v>
      </c>
      <c r="AN21" s="77">
        <f t="shared" si="0"/>
        <v>0</v>
      </c>
      <c r="AO21" s="122">
        <f t="shared" si="1"/>
        <v>314973</v>
      </c>
      <c r="AP21" s="123"/>
      <c r="AQ21" s="72">
        <f>AO21</f>
        <v>314973</v>
      </c>
      <c r="AR21" s="72">
        <v>0</v>
      </c>
      <c r="AS21" s="72"/>
      <c r="AT21" s="72">
        <f>SUBTOTAL(9,AQ21:AS21)</f>
        <v>314973</v>
      </c>
      <c r="AV21" s="18">
        <v>0</v>
      </c>
      <c r="AW21" s="18">
        <v>0</v>
      </c>
      <c r="AX21" s="18">
        <v>0</v>
      </c>
      <c r="AY21" s="18">
        <v>0</v>
      </c>
      <c r="AZ21" s="18">
        <v>0</v>
      </c>
      <c r="BA21" s="18">
        <v>0</v>
      </c>
      <c r="BB21" s="18">
        <v>0</v>
      </c>
      <c r="BC21" s="18">
        <v>0</v>
      </c>
      <c r="BD21" s="18">
        <v>0</v>
      </c>
      <c r="BE21" s="18">
        <v>0</v>
      </c>
      <c r="BF21" s="18">
        <v>0</v>
      </c>
      <c r="BG21" s="18">
        <v>0</v>
      </c>
      <c r="BH21" s="18">
        <f>SUBTOTAL(9,AV21:BG21)</f>
        <v>0</v>
      </c>
      <c r="BI21" s="18">
        <f>+BH21</f>
        <v>0</v>
      </c>
      <c r="BJ21" s="18">
        <f>100%-BI21</f>
        <v>1</v>
      </c>
    </row>
    <row r="22" spans="2:62" ht="33.75" x14ac:dyDescent="0.25">
      <c r="B22" s="58">
        <v>23</v>
      </c>
      <c r="C22" s="80" t="s">
        <v>42</v>
      </c>
      <c r="D22" s="11" t="s">
        <v>43</v>
      </c>
      <c r="E22" s="100" t="s">
        <v>134</v>
      </c>
      <c r="F22" s="84">
        <v>30153222</v>
      </c>
      <c r="G22" s="10" t="s">
        <v>135</v>
      </c>
      <c r="H22" s="10" t="s">
        <v>77</v>
      </c>
      <c r="I22" s="11"/>
      <c r="J22" s="11" t="s">
        <v>47</v>
      </c>
      <c r="K22" s="39"/>
      <c r="L22" s="71" t="s">
        <v>178</v>
      </c>
      <c r="M22" s="39"/>
      <c r="N22" s="39"/>
      <c r="O22" s="11">
        <v>10485235</v>
      </c>
      <c r="P22" s="11">
        <v>10485235</v>
      </c>
      <c r="Q22" s="11"/>
      <c r="R22" s="96"/>
      <c r="S22" s="96"/>
      <c r="T22" s="96">
        <v>31609</v>
      </c>
      <c r="U22" s="11"/>
      <c r="V22" s="11"/>
      <c r="W22" s="33">
        <v>3.0146200824301981E-3</v>
      </c>
      <c r="X22" s="14">
        <v>31609</v>
      </c>
      <c r="Y22" s="11" t="s">
        <v>49</v>
      </c>
      <c r="Z22" s="10" t="s">
        <v>218</v>
      </c>
      <c r="AA22" s="21">
        <v>44664</v>
      </c>
      <c r="AB22" s="16"/>
      <c r="AC22" s="16"/>
      <c r="AD22" s="16"/>
      <c r="AE22" s="16"/>
      <c r="AF22" s="16">
        <v>2550</v>
      </c>
      <c r="AG22" s="16"/>
      <c r="AH22" s="16"/>
      <c r="AI22" s="16"/>
      <c r="AJ22" s="16"/>
      <c r="AK22" s="16"/>
      <c r="AL22" s="16"/>
      <c r="AM22" s="16"/>
      <c r="AN22" s="16">
        <f t="shared" si="0"/>
        <v>2550</v>
      </c>
      <c r="AO22" s="93">
        <f>X22-AN22</f>
        <v>29059</v>
      </c>
      <c r="AP22" s="26"/>
      <c r="AQ22" s="73"/>
      <c r="AR22" s="73"/>
      <c r="AS22" s="73"/>
      <c r="AT22" s="73">
        <v>0</v>
      </c>
      <c r="AV22" s="18">
        <v>0.53</v>
      </c>
      <c r="AW22" s="18"/>
      <c r="AX22" s="18">
        <v>0.01</v>
      </c>
      <c r="AY22" s="18"/>
      <c r="AZ22" s="18"/>
      <c r="BA22" s="18"/>
      <c r="BB22" s="18"/>
      <c r="BC22" s="18"/>
      <c r="BD22" s="18"/>
      <c r="BE22" s="18"/>
      <c r="BF22" s="18"/>
      <c r="BG22" s="18"/>
      <c r="BH22" s="19">
        <v>0.54</v>
      </c>
      <c r="BI22" s="19"/>
      <c r="BJ22" s="19">
        <v>-0.54</v>
      </c>
    </row>
    <row r="23" spans="2:62" ht="22.5" x14ac:dyDescent="0.25">
      <c r="B23" s="6" t="s">
        <v>102</v>
      </c>
      <c r="E23" s="85" t="s">
        <v>136</v>
      </c>
      <c r="F23" s="94"/>
      <c r="G23" s="94"/>
      <c r="H23" s="86" t="s">
        <v>136</v>
      </c>
      <c r="R23" s="83">
        <v>8032437</v>
      </c>
      <c r="S23" s="83"/>
      <c r="T23" s="83">
        <v>837530</v>
      </c>
      <c r="U23" s="83">
        <v>567494</v>
      </c>
      <c r="V23" s="83">
        <v>0</v>
      </c>
      <c r="W23" s="33" t="s">
        <v>219</v>
      </c>
      <c r="X23" s="17">
        <v>9437461</v>
      </c>
      <c r="AO23" s="17"/>
      <c r="AP23" s="26"/>
      <c r="AQ23" s="17"/>
      <c r="AW23" s="41"/>
      <c r="AX23" s="41"/>
    </row>
    <row r="24" spans="2:62" ht="15" customHeight="1" x14ac:dyDescent="0.25">
      <c r="B24" s="105" t="s">
        <v>179</v>
      </c>
      <c r="C24" s="105"/>
      <c r="D24" s="105"/>
      <c r="E24" s="105"/>
      <c r="F24" s="105"/>
      <c r="G24" s="105"/>
      <c r="H24" s="105"/>
      <c r="I24" s="105"/>
      <c r="J24" s="105"/>
      <c r="K24" s="81"/>
      <c r="L24" s="81"/>
      <c r="M24" s="81"/>
      <c r="N24" s="81"/>
      <c r="O24" s="81"/>
      <c r="P24" s="81"/>
      <c r="Q24" s="81"/>
      <c r="R24" s="82"/>
      <c r="S24" s="82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1"/>
      <c r="AN24" s="81"/>
      <c r="AO24" s="81"/>
      <c r="AP24" s="26"/>
    </row>
    <row r="25" spans="2:62" x14ac:dyDescent="0.25">
      <c r="AP25" s="26"/>
    </row>
  </sheetData>
  <autoFilter ref="A5:BJ24" xr:uid="{00000000-0009-0000-0000-000001000000}"/>
  <mergeCells count="1">
    <mergeCell ref="B24:J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Informe FET 2022</vt:lpstr>
      <vt:lpstr>EjecuciónST31 No FET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2022-05-12T21:44:13Z</dcterms:created>
  <dcterms:modified xsi:type="dcterms:W3CDTF">2022-07-20T16:43:51Z</dcterms:modified>
</cp:coreProperties>
</file>