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 activeTab="1"/>
  </bookViews>
  <sheets>
    <sheet name="Informe FET  2021" sheetId="2" r:id="rId1"/>
    <sheet name="Informe ST31 No FET 2021" sheetId="3" r:id="rId2"/>
  </sheets>
  <definedNames>
    <definedName name="_xlnm._FilterDatabase" localSheetId="0" hidden="1">'Informe FET  2021'!$A$14:$AN$24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F11" i="3" l="1"/>
  <c r="AE13" i="3"/>
  <c r="L17" i="3" l="1"/>
  <c r="Q12" i="3"/>
  <c r="AK12" i="3" s="1"/>
  <c r="Q13" i="3"/>
  <c r="AK13" i="3" s="1"/>
  <c r="Q14" i="3"/>
  <c r="Q15" i="3"/>
  <c r="AK15" i="3" s="1"/>
  <c r="Q16" i="3"/>
  <c r="Q11" i="3"/>
  <c r="AJ17" i="3"/>
  <c r="AI17" i="3"/>
  <c r="AH17" i="3"/>
  <c r="AD17" i="3"/>
  <c r="AC17" i="3"/>
  <c r="AB17" i="3"/>
  <c r="AA17" i="3"/>
  <c r="Z17" i="3"/>
  <c r="Y17" i="3"/>
  <c r="X17" i="3"/>
  <c r="W17" i="3"/>
  <c r="V17" i="3"/>
  <c r="U17" i="3"/>
  <c r="T17" i="3"/>
  <c r="S17" i="3"/>
  <c r="M17" i="3"/>
  <c r="AK16" i="3"/>
  <c r="AE16" i="3"/>
  <c r="AE15" i="3"/>
  <c r="AE14" i="3"/>
  <c r="AE12" i="3"/>
  <c r="AE11" i="3"/>
  <c r="AF14" i="3" l="1"/>
  <c r="AF16" i="3"/>
  <c r="R11" i="3"/>
  <c r="Q17" i="3"/>
  <c r="R16" i="3" s="1"/>
  <c r="AK14" i="3"/>
  <c r="AE17" i="3"/>
  <c r="AF17" i="3" s="1"/>
  <c r="AF12" i="3"/>
  <c r="AF15" i="3"/>
  <c r="AF13" i="3"/>
  <c r="AK11" i="3"/>
  <c r="R13" i="3" l="1"/>
  <c r="R15" i="3"/>
  <c r="R12" i="3"/>
  <c r="AK17" i="3"/>
  <c r="R14" i="3"/>
  <c r="AI15" i="2"/>
  <c r="AJ15" i="2" s="1"/>
  <c r="S20" i="2"/>
  <c r="S19" i="2"/>
  <c r="S18" i="2"/>
  <c r="S17" i="2"/>
  <c r="S16" i="2"/>
  <c r="S21" i="2" s="1"/>
  <c r="S15" i="2"/>
  <c r="AM16" i="2"/>
  <c r="R17" i="3" l="1"/>
  <c r="AI20" i="2"/>
  <c r="AJ20" i="2" s="1"/>
  <c r="AI19" i="2"/>
  <c r="AJ19" i="2" s="1"/>
  <c r="AI18" i="2"/>
  <c r="AJ18" i="2" s="1"/>
  <c r="AI17" i="2"/>
  <c r="AJ17" i="2" s="1"/>
  <c r="AH21" i="2" l="1"/>
  <c r="AG21" i="2"/>
  <c r="AF21" i="2"/>
  <c r="AE21" i="2"/>
  <c r="AD21" i="2"/>
  <c r="AC21" i="2"/>
  <c r="AB21" i="2"/>
  <c r="AA21" i="2"/>
  <c r="Z21" i="2"/>
  <c r="Y21" i="2"/>
  <c r="X21" i="2"/>
  <c r="W21" i="2"/>
  <c r="AI16" i="2"/>
  <c r="AI21" i="2" l="1"/>
  <c r="AJ16" i="2"/>
  <c r="AJ21" i="2" s="1"/>
</calcChain>
</file>

<file path=xl/comments1.xml><?xml version="1.0" encoding="utf-8"?>
<comments xmlns="http://schemas.openxmlformats.org/spreadsheetml/2006/main">
  <authors>
    <author>Pato</author>
  </authors>
  <commentList>
    <comment ref="F12" authorId="0">
      <text>
        <r>
          <rPr>
            <b/>
            <sz val="9"/>
            <color indexed="81"/>
            <rFont val="Tahoma"/>
            <family val="2"/>
          </rPr>
          <t>Pato:</t>
        </r>
        <r>
          <rPr>
            <sz val="9"/>
            <color indexed="81"/>
            <rFont val="Tahoma"/>
            <family val="2"/>
          </rPr>
          <t xml:space="preserve">
El Sr. Cristian Paiva F, Asesor Jurídico me comento que está a la espera de la firma del convenio  de colaboración entre la Gobernación  y la Dirección de Arquitectura,  que incluye la programación de la inversión del Proyecto de Inversion Complejo Fronterizo Don Guillermo
Una vez firmado el convenio se enviara información solicitada.
 </t>
        </r>
      </text>
    </comment>
  </commentList>
</comments>
</file>

<file path=xl/sharedStrings.xml><?xml version="1.0" encoding="utf-8"?>
<sst xmlns="http://schemas.openxmlformats.org/spreadsheetml/2006/main" count="146" uniqueCount="98">
  <si>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</si>
  <si>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</si>
  <si>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</si>
  <si>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</si>
  <si>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</si>
  <si>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</si>
  <si>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</si>
  <si>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</si>
  <si>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</si>
  <si>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</si>
  <si>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</si>
  <si>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</si>
  <si>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</si>
  <si>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</si>
  <si>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</si>
  <si>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</si>
  <si>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</si>
  <si>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</si>
  <si>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</si>
  <si>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</si>
  <si>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</si>
  <si>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</si>
  <si>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</si>
  <si>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</si>
  <si>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</si>
  <si>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</si>
  <si>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ST-Item-Asig</t>
  </si>
  <si>
    <t>N°</t>
  </si>
  <si>
    <t>Programa Financiero</t>
  </si>
  <si>
    <t>Valores en M$</t>
  </si>
  <si>
    <t>Estado de ejecución de Obras</t>
  </si>
  <si>
    <t>Ley 21.288 establece sólo hasta junio 2022.</t>
  </si>
  <si>
    <t>El arrastre debe ser sólo FET, no financiamiento mixto</t>
  </si>
  <si>
    <t>% de Identificación respecto del Presupuesto Vigente</t>
  </si>
  <si>
    <t>Servicio</t>
  </si>
  <si>
    <t>Fecha</t>
  </si>
  <si>
    <t>Año 2021 M$</t>
  </si>
  <si>
    <t>Identificado mes XX 2021 M$</t>
  </si>
  <si>
    <t>Adjudicación , Convenio, etc año 2021 M$</t>
  </si>
  <si>
    <t>Adjudicación , Convenio, etc total 2021-2022 M$</t>
  </si>
  <si>
    <t>Ejecución Acumulada al mes de xx 2021</t>
  </si>
  <si>
    <t>N° de Decreto; res , Convenio, ETC</t>
  </si>
  <si>
    <t>Tipo Documento (Decreto, Resolución, Otros)</t>
  </si>
  <si>
    <t>31.02</t>
  </si>
  <si>
    <t>A</t>
  </si>
  <si>
    <t>DECRETO</t>
  </si>
  <si>
    <t>LOS LAGOS</t>
  </si>
  <si>
    <t>No existen proyectos FET Financiados</t>
  </si>
  <si>
    <t>30409780-0</t>
  </si>
  <si>
    <t>Reposición C.F. Cardenal Samoré</t>
  </si>
  <si>
    <t>30467599-0</t>
  </si>
  <si>
    <t>Habilitación C.F. Rio Don Guillermo</t>
  </si>
  <si>
    <t>40007063-0</t>
  </si>
  <si>
    <t>Conservación C.F. Colchane</t>
  </si>
  <si>
    <t>40010217-0</t>
  </si>
  <si>
    <t>Conservación C.F. San Francisco</t>
  </si>
  <si>
    <t>18.01.2021</t>
  </si>
  <si>
    <t>MAGALLANES Y ANTARTICA CHILENA</t>
  </si>
  <si>
    <t>TARAPACÁ</t>
  </si>
  <si>
    <t>ATACAMA</t>
  </si>
  <si>
    <t>Servicio Gobierno Interior</t>
  </si>
  <si>
    <t>GOBERNACIÓN DE OSORNO</t>
  </si>
  <si>
    <t>GOBERNACIÓN DE ÚLTIMA ESPERANZA</t>
  </si>
  <si>
    <t>GOBERNACIÓN DE TAMARUGAL</t>
  </si>
  <si>
    <t>GOBERNACIÓN DE COPIAPÓ</t>
  </si>
  <si>
    <t>OSORNO</t>
  </si>
  <si>
    <t>COPIAPÓ</t>
  </si>
  <si>
    <t>NATALES</t>
  </si>
  <si>
    <t>COLCHANE</t>
  </si>
  <si>
    <t>N</t>
  </si>
  <si>
    <t>30400047-0</t>
  </si>
  <si>
    <t>15.02.2021</t>
  </si>
  <si>
    <t>IDENTIFICACION Y EJECUCIÓN DE 2021</t>
  </si>
  <si>
    <t>BIOBIO</t>
  </si>
  <si>
    <t>ARICA Y PARINACOTA</t>
  </si>
  <si>
    <t>PUTRE</t>
  </si>
  <si>
    <t>GOBERNACION DE PARINACOTA</t>
  </si>
  <si>
    <t>GOBERNACION DEL BIOBIO</t>
  </si>
  <si>
    <t>40021580-0</t>
  </si>
  <si>
    <t>A la espera de la aprobación de la DGOP-MOP por la calidad de PROYECTO SECRETO para su publicación.</t>
  </si>
  <si>
    <t>Elaboración  de Bases Diseño</t>
  </si>
  <si>
    <t xml:space="preserve">Conservación finalizada, el ultimo Estado de Pago sera remitido en los proximos dias, probablemente quedara ejecutado en Mayo de este año. </t>
  </si>
  <si>
    <t>Conservación sin completar, se debera proceder a detarminar cuales son los nuevos requerimientos, para priorizar solo quellos que sean posibles de ejcutar con los recursos disponibles.</t>
  </si>
  <si>
    <t>En etapa de elaboración de las Bases para su Lictacion  y puesta en marcha de su construcción.</t>
  </si>
  <si>
    <t>Construcción 
Nuevo C.F. Pichachén</t>
  </si>
  <si>
    <t>LOS ANGELES</t>
  </si>
  <si>
    <t>Habiltación, Plan de Cierre y Abandono de Antiguo C.F. Chungará</t>
  </si>
  <si>
    <t>IDENTIFICACION
2021 
M$</t>
  </si>
  <si>
    <t>MONTO
VIGENTE
M$</t>
  </si>
  <si>
    <t>2022
M$</t>
  </si>
  <si>
    <t>2023
M$</t>
  </si>
  <si>
    <t>2024
M$</t>
  </si>
  <si>
    <t>Total
M$</t>
  </si>
  <si>
    <t>IDENTIFICACION Y EJECUCIÓN AL MES DE JUNIO 2021</t>
  </si>
  <si>
    <t>ST-Item</t>
  </si>
  <si>
    <t>Ley Vigente 2021 M$</t>
  </si>
  <si>
    <t>Ejecución Acumulada al mes de Junio 2021</t>
  </si>
  <si>
    <t>Pendiente de Identificación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</si>
</sst>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%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3" fontId="2" fillId="0" borderId="2" xfId="0" applyNumberFormat="1" applyFont="1" applyBorder="1" applyAlignment="1">
      <alignment wrapText="1"/>
    </xf>
    <xf numFmtId="3" fontId="2" fillId="0" borderId="0" xfId="0" applyNumberFormat="1" applyFont="1" applyAlignment="1">
      <alignment wrapText="1"/>
    </xf>
    <xf numFmtId="3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center" wrapText="1"/>
    </xf>
    <xf numFmtId="3" fontId="4" fillId="0" borderId="2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0" fontId="6" fillId="0" borderId="4" xfId="0" applyFont="1" applyBorder="1" applyAlignment="1">
      <alignment vertical="top"/>
    </xf>
    <xf numFmtId="0" fontId="4" fillId="2" borderId="3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0" borderId="0" xfId="0" applyFont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vertical="top" wrapText="1"/>
    </xf>
    <xf numFmtId="0" fontId="4" fillId="3" borderId="6" xfId="0" applyFont="1" applyFill="1" applyBorder="1" applyAlignment="1">
      <alignment vertical="top"/>
    </xf>
    <xf numFmtId="0" fontId="4" fillId="3" borderId="5" xfId="0" applyFont="1" applyFill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top" wrapText="1"/>
    </xf>
    <xf numFmtId="0" fontId="2" fillId="5" borderId="0" xfId="0" applyFont="1" applyFill="1" applyAlignment="1">
      <alignment wrapText="1"/>
    </xf>
    <xf numFmtId="0" fontId="8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0" fontId="2" fillId="5" borderId="0" xfId="0" applyFont="1" applyFill="1" applyAlignment="1">
      <alignment horizontal="left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6" fillId="0" borderId="4" xfId="0" applyFont="1" applyFill="1" applyBorder="1" applyAlignment="1">
      <alignment vertical="top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wrapText="1"/>
    </xf>
    <xf numFmtId="3" fontId="5" fillId="0" borderId="2" xfId="0" applyNumberFormat="1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9" fillId="0" borderId="2" xfId="0" applyFont="1" applyBorder="1" applyAlignment="1">
      <alignment horizontal="left" vertical="top" wrapText="1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top"/>
    </xf>
    <xf numFmtId="0" fontId="15" fillId="0" borderId="2" xfId="0" applyFont="1" applyFill="1" applyBorder="1" applyAlignment="1">
      <alignment vertical="top" wrapText="1"/>
    </xf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top" wrapText="1"/>
    </xf>
    <xf numFmtId="3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3" fontId="16" fillId="0" borderId="2" xfId="0" applyNumberFormat="1" applyFont="1" applyFill="1" applyBorder="1" applyAlignment="1">
      <alignment horizontal="center" vertical="center" wrapText="1"/>
    </xf>
    <xf numFmtId="3" fontId="16" fillId="0" borderId="2" xfId="0" applyNumberFormat="1" applyFont="1" applyBorder="1" applyAlignment="1">
      <alignment horizontal="center" vertical="center" wrapText="1"/>
    </xf>
    <xf numFmtId="3" fontId="16" fillId="0" borderId="8" xfId="0" applyNumberFormat="1" applyFont="1" applyBorder="1" applyAlignment="1">
      <alignment horizontal="center" vertical="center" wrapText="1"/>
    </xf>
    <xf numFmtId="3" fontId="12" fillId="0" borderId="2" xfId="0" applyNumberFormat="1" applyFont="1" applyFill="1" applyBorder="1" applyAlignment="1">
      <alignment vertical="center"/>
    </xf>
    <xf numFmtId="3" fontId="12" fillId="0" borderId="2" xfId="0" applyNumberFormat="1" applyFont="1" applyBorder="1" applyAlignment="1">
      <alignment vertical="center"/>
    </xf>
    <xf numFmtId="0" fontId="15" fillId="0" borderId="2" xfId="0" applyFont="1" applyBorder="1" applyAlignment="1">
      <alignment horizontal="center" wrapText="1"/>
    </xf>
    <xf numFmtId="0" fontId="15" fillId="0" borderId="2" xfId="0" applyFont="1" applyFill="1" applyBorder="1" applyAlignment="1">
      <alignment horizontal="center" wrapText="1"/>
    </xf>
    <xf numFmtId="3" fontId="15" fillId="0" borderId="2" xfId="0" applyNumberFormat="1" applyFont="1" applyFill="1" applyBorder="1" applyAlignment="1">
      <alignment horizontal="center" vertical="center" wrapText="1"/>
    </xf>
    <xf numFmtId="3" fontId="15" fillId="0" borderId="2" xfId="0" applyNumberFormat="1" applyFont="1" applyBorder="1" applyAlignment="1">
      <alignment horizontal="center" vertical="center" wrapText="1"/>
    </xf>
    <xf numFmtId="3" fontId="15" fillId="0" borderId="8" xfId="0" applyNumberFormat="1" applyFont="1" applyBorder="1" applyAlignment="1">
      <alignment horizontal="center" vertical="center" wrapText="1"/>
    </xf>
    <xf numFmtId="3" fontId="16" fillId="0" borderId="2" xfId="0" applyNumberFormat="1" applyFont="1" applyBorder="1" applyAlignment="1">
      <alignment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0" fillId="0" borderId="0" xfId="0"/>
    <xf numFmtId="0" fontId="7" fillId="4" borderId="8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/>
    <xf numFmtId="0" fontId="0" fillId="0" borderId="0" xfId="0"/>
    <xf numFmtId="0" fontId="9" fillId="0" borderId="0" xfId="0" applyFont="1" applyAlignment="1">
      <alignment horizontal="left" vertical="top" wrapText="1"/>
    </xf>
    <xf numFmtId="0" fontId="2" fillId="5" borderId="0" xfId="0" applyFont="1" applyFill="1"/>
    <xf numFmtId="0" fontId="0" fillId="5" borderId="0" xfId="0" applyFill="1"/>
    <xf numFmtId="0" fontId="2" fillId="0" borderId="9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5" borderId="0" xfId="0" applyFont="1" applyFill="1" applyAlignment="1">
      <alignment horizontal="left" wrapText="1"/>
    </xf>
    <xf numFmtId="0" fontId="2" fillId="5" borderId="0" xfId="0" applyFont="1" applyFill="1" applyAlignment="1">
      <alignment horizontal="left" vertical="top" wrapText="1"/>
    </xf>
    <xf numFmtId="0" fontId="0" fillId="5" borderId="0" xfId="0" applyFill="1" applyAlignment="1">
      <alignment vertical="top"/>
    </xf>
    <xf numFmtId="0" fontId="0" fillId="5" borderId="0" xfId="0" applyFill="1" applyAlignment="1"/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top" wrapText="1"/>
    </xf>
    <xf numFmtId="3" fontId="16" fillId="0" borderId="10" xfId="0" applyNumberFormat="1" applyFont="1" applyFill="1" applyBorder="1" applyAlignment="1">
      <alignment horizontal="center" vertical="center" wrapText="1"/>
    </xf>
    <xf numFmtId="3" fontId="16" fillId="0" borderId="11" xfId="0" applyNumberFormat="1" applyFont="1" applyFill="1" applyBorder="1" applyAlignment="1">
      <alignment horizontal="center" vertical="center" wrapText="1"/>
    </xf>
    <xf numFmtId="3" fontId="16" fillId="0" borderId="12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wrapText="1"/>
    </xf>
    <xf numFmtId="0" fontId="4" fillId="3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0" fontId="16" fillId="8" borderId="2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165" fontId="16" fillId="0" borderId="2" xfId="0" applyNumberFormat="1" applyFont="1" applyBorder="1" applyAlignment="1">
      <alignment horizontal="right" vertical="center" wrapText="1"/>
    </xf>
    <xf numFmtId="165" fontId="16" fillId="0" borderId="2" xfId="0" applyNumberFormat="1" applyFont="1" applyBorder="1" applyAlignment="1">
      <alignment vertical="center" wrapText="1"/>
    </xf>
    <xf numFmtId="0" fontId="0" fillId="8" borderId="0" xfId="0" applyFill="1"/>
    <xf numFmtId="0" fontId="1" fillId="8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O24"/>
  <sheetViews>
    <sheetView showGridLines="0" topLeftCell="Q9" zoomScaleNormal="100" workbookViewId="0">
      <selection activeCell="AC32" sqref="AC32"/>
    </sheetView>
  </sheetViews>
  <sheetFormatPr baseColWidth="10" defaultRowHeight="11.25" x14ac:dyDescent="0.2"/>
  <cols>
    <col min="1" max="1" width="11.42578125" style="1"/>
    <col min="2" max="2" width="4.42578125" style="1" customWidth="1"/>
    <col min="3" max="3" width="7.5703125" style="1" customWidth="1"/>
    <col min="4" max="4" width="7.85546875" style="1" customWidth="1"/>
    <col min="5" max="5" width="9.28515625" style="1" customWidth="1"/>
    <col min="6" max="6" width="29.140625" style="1" customWidth="1"/>
    <col min="7" max="7" width="11.28515625" style="1" customWidth="1"/>
    <col min="8" max="8" width="12.28515625" style="1" customWidth="1"/>
    <col min="9" max="9" width="9.7109375" style="1" customWidth="1"/>
    <col min="10" max="10" width="12" style="1" customWidth="1"/>
    <col min="11" max="11" width="39.28515625" style="1" hidden="1" customWidth="1"/>
    <col min="12" max="12" width="19.85546875" style="1" hidden="1" customWidth="1"/>
    <col min="13" max="13" width="19" style="1" hidden="1" customWidth="1"/>
    <col min="14" max="18" width="12.7109375" style="1" customWidth="1"/>
    <col min="19" max="19" width="8" style="1" customWidth="1"/>
    <col min="20" max="22" width="12.7109375" style="1" customWidth="1"/>
    <col min="23" max="33" width="8.28515625" style="1" customWidth="1"/>
    <col min="34" max="36" width="11.42578125" style="1" customWidth="1"/>
    <col min="37" max="37" width="13.28515625" style="1" customWidth="1"/>
    <col min="38" max="16384" width="11.42578125" style="1"/>
  </cols>
  <sheetData>
    <row r="1" spans="2:41" hidden="1" x14ac:dyDescent="0.2">
      <c r="B1" s="75"/>
      <c r="C1" s="75"/>
      <c r="D1" s="75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33"/>
    </row>
    <row r="2" spans="2:41" hidden="1" x14ac:dyDescent="0.2"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33"/>
    </row>
    <row r="3" spans="2:41" ht="11.25" hidden="1" customHeight="1" x14ac:dyDescent="0.2"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32"/>
    </row>
    <row r="4" spans="2:41" ht="11.25" hidden="1" customHeight="1" x14ac:dyDescent="0.2"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32"/>
    </row>
    <row r="5" spans="2:41" ht="11.25" hidden="1" customHeight="1" x14ac:dyDescent="0.2"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32"/>
    </row>
    <row r="6" spans="2:41" ht="11.25" hidden="1" customHeight="1" x14ac:dyDescent="0.2"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32"/>
    </row>
    <row r="7" spans="2:41" ht="11.25" hidden="1" customHeight="1" x14ac:dyDescent="0.2"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32"/>
    </row>
    <row r="8" spans="2:41" ht="11.25" hidden="1" customHeight="1" x14ac:dyDescent="0.2"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32"/>
    </row>
    <row r="9" spans="2:41" ht="18.75" customHeight="1" x14ac:dyDescent="0.2"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32"/>
    </row>
    <row r="10" spans="2:41" ht="17.25" customHeight="1" x14ac:dyDescent="0.25">
      <c r="B10" s="31"/>
      <c r="C10" s="31"/>
      <c r="D10" s="31"/>
      <c r="E10" s="78" t="s">
        <v>72</v>
      </c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32"/>
      <c r="AL10" s="79" t="s">
        <v>32</v>
      </c>
      <c r="AM10" s="80"/>
      <c r="AN10" s="80"/>
      <c r="AO10" s="80"/>
    </row>
    <row r="11" spans="2:41" ht="21.75" customHeight="1" x14ac:dyDescent="0.25">
      <c r="B11" s="30"/>
      <c r="C11" s="30"/>
      <c r="D11" s="30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L11" s="82" t="s">
        <v>31</v>
      </c>
      <c r="AM11" s="83"/>
      <c r="AN11" s="83"/>
      <c r="AO11" s="83"/>
    </row>
    <row r="13" spans="2:41" ht="15" customHeight="1" x14ac:dyDescent="0.2">
      <c r="C13" s="84"/>
      <c r="D13" s="84"/>
      <c r="K13" s="33"/>
      <c r="L13" s="37"/>
      <c r="M13" s="37"/>
      <c r="P13" s="91"/>
      <c r="Q13" s="92"/>
      <c r="R13" s="92"/>
      <c r="S13" s="43"/>
      <c r="T13" s="44"/>
      <c r="U13" s="43"/>
      <c r="V13" s="43"/>
      <c r="W13" s="93" t="s">
        <v>30</v>
      </c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27" t="s">
        <v>29</v>
      </c>
      <c r="AJ13" s="28"/>
      <c r="AK13" s="33"/>
      <c r="AL13" s="73" t="s">
        <v>28</v>
      </c>
      <c r="AM13" s="74"/>
    </row>
    <row r="14" spans="2:41" ht="55.5" customHeight="1" x14ac:dyDescent="0.2">
      <c r="B14" s="25" t="s">
        <v>27</v>
      </c>
      <c r="C14" s="22" t="s">
        <v>34</v>
      </c>
      <c r="D14" s="26" t="s">
        <v>26</v>
      </c>
      <c r="E14" s="25" t="s">
        <v>25</v>
      </c>
      <c r="F14" s="22" t="s">
        <v>24</v>
      </c>
      <c r="G14" s="23" t="s">
        <v>23</v>
      </c>
      <c r="H14" s="23" t="s">
        <v>22</v>
      </c>
      <c r="I14" s="23" t="s">
        <v>21</v>
      </c>
      <c r="J14" s="23" t="s">
        <v>20</v>
      </c>
      <c r="K14" s="24" t="s">
        <v>19</v>
      </c>
      <c r="L14" s="23" t="s">
        <v>39</v>
      </c>
      <c r="M14" s="23" t="s">
        <v>38</v>
      </c>
      <c r="N14" s="23" t="s">
        <v>18</v>
      </c>
      <c r="O14" s="23" t="s">
        <v>17</v>
      </c>
      <c r="P14" s="23" t="s">
        <v>37</v>
      </c>
      <c r="Q14" s="23" t="s">
        <v>37</v>
      </c>
      <c r="R14" s="23" t="s">
        <v>33</v>
      </c>
      <c r="S14" s="23" t="s">
        <v>36</v>
      </c>
      <c r="T14" s="23" t="s">
        <v>42</v>
      </c>
      <c r="U14" s="23" t="s">
        <v>41</v>
      </c>
      <c r="V14" s="23" t="s">
        <v>35</v>
      </c>
      <c r="W14" s="23" t="s">
        <v>16</v>
      </c>
      <c r="X14" s="23" t="s">
        <v>15</v>
      </c>
      <c r="Y14" s="23" t="s">
        <v>14</v>
      </c>
      <c r="Z14" s="23" t="s">
        <v>13</v>
      </c>
      <c r="AA14" s="23" t="s">
        <v>12</v>
      </c>
      <c r="AB14" s="23" t="s">
        <v>11</v>
      </c>
      <c r="AC14" s="23" t="s">
        <v>10</v>
      </c>
      <c r="AD14" s="23" t="s">
        <v>9</v>
      </c>
      <c r="AE14" s="23" t="s">
        <v>8</v>
      </c>
      <c r="AF14" s="23" t="s">
        <v>7</v>
      </c>
      <c r="AG14" s="23" t="s">
        <v>6</v>
      </c>
      <c r="AH14" s="23" t="s">
        <v>5</v>
      </c>
      <c r="AI14" s="23" t="s">
        <v>40</v>
      </c>
      <c r="AJ14" s="23" t="s">
        <v>4</v>
      </c>
      <c r="AK14" s="21"/>
      <c r="AL14" s="20">
        <v>2022</v>
      </c>
      <c r="AM14" s="19" t="s">
        <v>3</v>
      </c>
    </row>
    <row r="15" spans="2:41" ht="46.5" customHeight="1" x14ac:dyDescent="0.2">
      <c r="B15" s="18"/>
      <c r="C15" s="39"/>
      <c r="D15" s="18"/>
      <c r="E15" s="17"/>
      <c r="F15" s="48" t="s">
        <v>47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>
        <f>P15+Q15</f>
        <v>0</v>
      </c>
      <c r="T15" s="16"/>
      <c r="U15" s="16"/>
      <c r="V15" s="16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9"/>
      <c r="AI15" s="34">
        <f>SUM(W15:AH15)</f>
        <v>0</v>
      </c>
      <c r="AJ15" s="34">
        <f t="shared" ref="AJ15:AJ20" si="0">+O15-AI15</f>
        <v>0</v>
      </c>
      <c r="AK15" s="5"/>
      <c r="AL15" s="8"/>
      <c r="AM15" s="8"/>
    </row>
    <row r="16" spans="2:41" ht="25.5" customHeight="1" x14ac:dyDescent="0.2">
      <c r="B16" s="12"/>
      <c r="C16" s="40"/>
      <c r="D16" s="12"/>
      <c r="E16" s="11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>
        <f t="shared" ref="S16:S20" si="1">P16+Q16</f>
        <v>0</v>
      </c>
      <c r="T16" s="16"/>
      <c r="U16" s="16"/>
      <c r="V16" s="16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9"/>
      <c r="AI16" s="45">
        <f>SUM(W16:AH16)</f>
        <v>0</v>
      </c>
      <c r="AJ16" s="46">
        <f t="shared" si="0"/>
        <v>0</v>
      </c>
      <c r="AK16" s="5"/>
      <c r="AL16" s="8"/>
      <c r="AM16" s="8">
        <f>+O16+AL16</f>
        <v>0</v>
      </c>
      <c r="AN16" s="47"/>
    </row>
    <row r="17" spans="2:39" ht="26.25" customHeight="1" x14ac:dyDescent="0.2">
      <c r="B17" s="12"/>
      <c r="C17" s="40"/>
      <c r="D17" s="12"/>
      <c r="E17" s="11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6">
        <f t="shared" si="1"/>
        <v>0</v>
      </c>
      <c r="T17" s="10"/>
      <c r="U17" s="10"/>
      <c r="V17" s="10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9"/>
      <c r="AI17" s="4">
        <f t="shared" ref="AI17:AI20" si="2">SUM(W17:AH17)</f>
        <v>0</v>
      </c>
      <c r="AJ17" s="9">
        <f t="shared" si="0"/>
        <v>0</v>
      </c>
      <c r="AK17" s="5"/>
      <c r="AL17" s="8"/>
      <c r="AM17" s="8"/>
    </row>
    <row r="18" spans="2:39" ht="24.75" customHeight="1" x14ac:dyDescent="0.2">
      <c r="B18" s="12"/>
      <c r="C18" s="40"/>
      <c r="D18" s="12"/>
      <c r="E18" s="11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6">
        <f t="shared" si="1"/>
        <v>0</v>
      </c>
      <c r="T18" s="10"/>
      <c r="U18" s="10"/>
      <c r="V18" s="10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9"/>
      <c r="AI18" s="4">
        <f t="shared" si="2"/>
        <v>0</v>
      </c>
      <c r="AJ18" s="9">
        <f t="shared" si="0"/>
        <v>0</v>
      </c>
      <c r="AK18" s="5"/>
      <c r="AL18" s="8"/>
      <c r="AM18" s="8"/>
    </row>
    <row r="19" spans="2:39" ht="33" customHeight="1" x14ac:dyDescent="0.2">
      <c r="B19" s="12"/>
      <c r="C19" s="41"/>
      <c r="D19" s="15"/>
      <c r="E19" s="14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6">
        <f t="shared" si="1"/>
        <v>0</v>
      </c>
      <c r="T19" s="13"/>
      <c r="U19" s="13"/>
      <c r="V19" s="13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9"/>
      <c r="AI19" s="4">
        <f t="shared" si="2"/>
        <v>0</v>
      </c>
      <c r="AJ19" s="9">
        <f t="shared" si="0"/>
        <v>0</v>
      </c>
      <c r="AK19" s="5"/>
      <c r="AL19" s="8"/>
      <c r="AM19" s="8"/>
    </row>
    <row r="20" spans="2:39" ht="27.75" customHeight="1" x14ac:dyDescent="0.2">
      <c r="B20" s="12"/>
      <c r="C20" s="40"/>
      <c r="D20" s="12"/>
      <c r="E20" s="11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6">
        <f t="shared" si="1"/>
        <v>0</v>
      </c>
      <c r="T20" s="10"/>
      <c r="U20" s="10"/>
      <c r="V20" s="10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9"/>
      <c r="AI20" s="4">
        <f t="shared" si="2"/>
        <v>0</v>
      </c>
      <c r="AJ20" s="9">
        <f t="shared" si="0"/>
        <v>0</v>
      </c>
      <c r="AK20" s="5"/>
      <c r="AL20" s="8"/>
      <c r="AM20" s="8"/>
    </row>
    <row r="21" spans="2:39" ht="15" customHeight="1" x14ac:dyDescent="0.2">
      <c r="B21" s="85" t="s">
        <v>2</v>
      </c>
      <c r="C21" s="85"/>
      <c r="D21" s="85"/>
      <c r="E21" s="85"/>
      <c r="F21" s="85"/>
      <c r="G21" s="7"/>
      <c r="H21" s="7"/>
      <c r="I21" s="7"/>
      <c r="J21" s="7"/>
      <c r="K21" s="7"/>
      <c r="L21" s="36"/>
      <c r="M21" s="36"/>
      <c r="N21" s="7"/>
      <c r="O21" s="7"/>
      <c r="P21" s="7"/>
      <c r="Q21" s="7"/>
      <c r="R21" s="7"/>
      <c r="S21" s="42">
        <f>SUM(S15:S20)</f>
        <v>0</v>
      </c>
      <c r="T21" s="38"/>
      <c r="U21" s="36"/>
      <c r="V21" s="36"/>
      <c r="W21" s="6">
        <f t="shared" ref="W21:AJ21" si="3">SUM(W15:W20)</f>
        <v>0</v>
      </c>
      <c r="X21" s="6">
        <f t="shared" si="3"/>
        <v>0</v>
      </c>
      <c r="Y21" s="6">
        <f t="shared" si="3"/>
        <v>0</v>
      </c>
      <c r="Z21" s="6">
        <f t="shared" si="3"/>
        <v>0</v>
      </c>
      <c r="AA21" s="6">
        <f t="shared" si="3"/>
        <v>0</v>
      </c>
      <c r="AB21" s="6">
        <f t="shared" si="3"/>
        <v>0</v>
      </c>
      <c r="AC21" s="6">
        <f t="shared" si="3"/>
        <v>0</v>
      </c>
      <c r="AD21" s="6">
        <f t="shared" si="3"/>
        <v>0</v>
      </c>
      <c r="AE21" s="6">
        <f t="shared" si="3"/>
        <v>0</v>
      </c>
      <c r="AF21" s="6">
        <f t="shared" si="3"/>
        <v>0</v>
      </c>
      <c r="AG21" s="6">
        <f t="shared" si="3"/>
        <v>0</v>
      </c>
      <c r="AH21" s="6">
        <f t="shared" si="3"/>
        <v>0</v>
      </c>
      <c r="AI21" s="4">
        <f>SUM(AI15:AI20)</f>
        <v>0</v>
      </c>
      <c r="AJ21" s="6">
        <f t="shared" si="3"/>
        <v>0</v>
      </c>
      <c r="AK21" s="5"/>
      <c r="AL21" s="4"/>
      <c r="AM21" s="4"/>
    </row>
    <row r="22" spans="2:39" ht="20.25" customHeight="1" x14ac:dyDescent="0.2">
      <c r="B22" s="86"/>
      <c r="C22" s="86"/>
      <c r="D22" s="86"/>
      <c r="E22" s="86"/>
      <c r="F22" s="86"/>
      <c r="G22" s="3"/>
      <c r="H22" s="3"/>
      <c r="AK22" s="2"/>
    </row>
    <row r="23" spans="2:39" ht="15" customHeight="1" x14ac:dyDescent="0.2">
      <c r="B23" s="29" t="s">
        <v>1</v>
      </c>
      <c r="C23" s="29"/>
      <c r="D23" s="29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2"/>
    </row>
    <row r="24" spans="2:39" ht="12.75" customHeight="1" x14ac:dyDescent="0.25">
      <c r="B24" s="88" t="s">
        <v>0</v>
      </c>
      <c r="C24" s="88"/>
      <c r="D24" s="89"/>
      <c r="E24" s="89"/>
      <c r="F24" s="89"/>
      <c r="G24" s="89"/>
      <c r="H24" s="90"/>
      <c r="I24" s="90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2"/>
    </row>
  </sheetData>
  <mergeCells count="19">
    <mergeCell ref="B21:F21"/>
    <mergeCell ref="B22:F22"/>
    <mergeCell ref="E23:AJ23"/>
    <mergeCell ref="B24:I24"/>
    <mergeCell ref="P13:R13"/>
    <mergeCell ref="W13:AH13"/>
    <mergeCell ref="AL13:AM13"/>
    <mergeCell ref="B1:AJ2"/>
    <mergeCell ref="B3:AJ4"/>
    <mergeCell ref="B5:AJ5"/>
    <mergeCell ref="B6:AJ6"/>
    <mergeCell ref="B7:AJ7"/>
    <mergeCell ref="B8:AJ8"/>
    <mergeCell ref="B9:AJ9"/>
    <mergeCell ref="E10:AJ10"/>
    <mergeCell ref="AL10:AO10"/>
    <mergeCell ref="E11:AJ11"/>
    <mergeCell ref="AL11:AO11"/>
    <mergeCell ref="C13:D13"/>
  </mergeCells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6:AK17"/>
  <sheetViews>
    <sheetView tabSelected="1" workbookViewId="0">
      <selection activeCell="F12" sqref="F12"/>
    </sheetView>
  </sheetViews>
  <sheetFormatPr baseColWidth="10" defaultRowHeight="15" x14ac:dyDescent="0.25"/>
  <cols>
    <col min="1" max="1" width="11.42578125" style="107"/>
    <col min="2" max="2" width="2.5703125" style="107" bestFit="1" customWidth="1"/>
    <col min="3" max="3" width="15.85546875" style="107" bestFit="1" customWidth="1"/>
    <col min="4" max="4" width="6" style="107" bestFit="1" customWidth="1"/>
    <col min="5" max="5" width="11.42578125" style="107"/>
    <col min="6" max="6" width="22.85546875" style="107" customWidth="1"/>
    <col min="7" max="7" width="18.140625" style="107" bestFit="1" customWidth="1"/>
    <col min="8" max="9" width="11.42578125" style="107"/>
    <col min="10" max="10" width="16" style="107" customWidth="1"/>
    <col min="11" max="11" width="45.5703125" style="107" customWidth="1"/>
    <col min="12" max="12" width="15" style="107" customWidth="1"/>
    <col min="13" max="13" width="16.5703125" style="107" customWidth="1"/>
    <col min="14" max="16" width="12.28515625" style="107" customWidth="1"/>
    <col min="17" max="17" width="16.42578125" style="107" customWidth="1"/>
    <col min="18" max="18" width="14.42578125" style="107" bestFit="1" customWidth="1"/>
    <col min="19" max="22" width="11.42578125" style="107"/>
    <col min="23" max="23" width="12" style="107" bestFit="1" customWidth="1"/>
    <col min="24" max="30" width="11.42578125" style="107"/>
    <col min="31" max="31" width="12.42578125" style="107" bestFit="1" customWidth="1"/>
    <col min="32" max="32" width="13.5703125" style="107" bestFit="1" customWidth="1"/>
    <col min="33" max="33" width="11.42578125" style="107"/>
    <col min="34" max="35" width="13.5703125" style="107" bestFit="1" customWidth="1"/>
    <col min="36" max="36" width="11.42578125" style="107"/>
    <col min="37" max="37" width="13.5703125" style="107" bestFit="1" customWidth="1"/>
    <col min="38" max="16384" width="11.42578125" style="107"/>
  </cols>
  <sheetData>
    <row r="6" spans="2:37" x14ac:dyDescent="0.25">
      <c r="C6" s="108" t="s">
        <v>93</v>
      </c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8"/>
      <c r="AH6" s="108"/>
    </row>
    <row r="10" spans="2:37" ht="45" x14ac:dyDescent="0.25">
      <c r="B10" s="98" t="s">
        <v>27</v>
      </c>
      <c r="C10" s="99" t="s">
        <v>34</v>
      </c>
      <c r="D10" s="100" t="s">
        <v>94</v>
      </c>
      <c r="E10" s="98" t="s">
        <v>25</v>
      </c>
      <c r="F10" s="99" t="s">
        <v>24</v>
      </c>
      <c r="G10" s="101" t="s">
        <v>23</v>
      </c>
      <c r="H10" s="101" t="s">
        <v>22</v>
      </c>
      <c r="I10" s="101" t="s">
        <v>21</v>
      </c>
      <c r="J10" s="101" t="s">
        <v>20</v>
      </c>
      <c r="K10" s="102" t="s">
        <v>19</v>
      </c>
      <c r="L10" s="101" t="s">
        <v>95</v>
      </c>
      <c r="M10" s="101" t="s">
        <v>87</v>
      </c>
      <c r="N10" s="101" t="s">
        <v>42</v>
      </c>
      <c r="O10" s="101" t="s">
        <v>41</v>
      </c>
      <c r="P10" s="101" t="s">
        <v>35</v>
      </c>
      <c r="Q10" s="101" t="s">
        <v>88</v>
      </c>
      <c r="R10" s="101" t="s">
        <v>33</v>
      </c>
      <c r="S10" s="101" t="s">
        <v>16</v>
      </c>
      <c r="T10" s="101" t="s">
        <v>15</v>
      </c>
      <c r="U10" s="101" t="s">
        <v>14</v>
      </c>
      <c r="V10" s="101" t="s">
        <v>13</v>
      </c>
      <c r="W10" s="101" t="s">
        <v>12</v>
      </c>
      <c r="X10" s="101" t="s">
        <v>11</v>
      </c>
      <c r="Y10" s="101" t="s">
        <v>10</v>
      </c>
      <c r="Z10" s="101" t="s">
        <v>9</v>
      </c>
      <c r="AA10" s="101" t="s">
        <v>8</v>
      </c>
      <c r="AB10" s="101" t="s">
        <v>7</v>
      </c>
      <c r="AC10" s="101" t="s">
        <v>6</v>
      </c>
      <c r="AD10" s="101" t="s">
        <v>5</v>
      </c>
      <c r="AE10" s="101" t="s">
        <v>96</v>
      </c>
      <c r="AF10" s="101" t="s">
        <v>4</v>
      </c>
      <c r="AH10" s="70" t="s">
        <v>89</v>
      </c>
      <c r="AI10" s="70" t="s">
        <v>90</v>
      </c>
      <c r="AJ10" s="70" t="s">
        <v>91</v>
      </c>
      <c r="AK10" s="71" t="s">
        <v>92</v>
      </c>
    </row>
    <row r="11" spans="2:37" ht="25.5" x14ac:dyDescent="0.25">
      <c r="B11" s="104">
        <v>1</v>
      </c>
      <c r="C11" s="49" t="s">
        <v>60</v>
      </c>
      <c r="D11" s="50" t="s">
        <v>43</v>
      </c>
      <c r="E11" s="51" t="s">
        <v>48</v>
      </c>
      <c r="F11" s="52" t="s">
        <v>49</v>
      </c>
      <c r="G11" s="53" t="s">
        <v>46</v>
      </c>
      <c r="H11" s="54" t="s">
        <v>65</v>
      </c>
      <c r="I11" s="55" t="s">
        <v>44</v>
      </c>
      <c r="J11" s="56" t="s">
        <v>61</v>
      </c>
      <c r="K11" s="103" t="s">
        <v>79</v>
      </c>
      <c r="L11" s="94">
        <v>4868788</v>
      </c>
      <c r="M11" s="57">
        <v>1890694</v>
      </c>
      <c r="N11" s="58" t="s">
        <v>45</v>
      </c>
      <c r="O11" s="58">
        <v>65</v>
      </c>
      <c r="P11" s="55" t="s">
        <v>56</v>
      </c>
      <c r="Q11" s="57">
        <f>M11</f>
        <v>1890694</v>
      </c>
      <c r="R11" s="105">
        <f>Q11/$L$17</f>
        <v>0.38832949801880878</v>
      </c>
      <c r="S11" s="59">
        <v>0</v>
      </c>
      <c r="T11" s="60">
        <v>0</v>
      </c>
      <c r="U11" s="60">
        <v>0</v>
      </c>
      <c r="V11" s="60">
        <v>0</v>
      </c>
      <c r="W11" s="60">
        <v>0</v>
      </c>
      <c r="X11" s="60">
        <v>0</v>
      </c>
      <c r="Y11" s="60"/>
      <c r="Z11" s="60"/>
      <c r="AA11" s="60"/>
      <c r="AB11" s="60"/>
      <c r="AC11" s="60"/>
      <c r="AD11" s="60"/>
      <c r="AE11" s="61">
        <f>SUM(S11:AD11)</f>
        <v>0</v>
      </c>
      <c r="AF11" s="60">
        <f>Q11-AE11</f>
        <v>1890694</v>
      </c>
      <c r="AH11" s="62">
        <v>311308</v>
      </c>
      <c r="AI11" s="62">
        <v>0</v>
      </c>
      <c r="AJ11" s="62">
        <v>0</v>
      </c>
      <c r="AK11" s="63">
        <f t="shared" ref="AK11:AK16" si="0">Q11+AH11+AI11+AJ11</f>
        <v>2202002</v>
      </c>
    </row>
    <row r="12" spans="2:37" ht="25.5" x14ac:dyDescent="0.25">
      <c r="B12" s="104">
        <v>2</v>
      </c>
      <c r="C12" s="49" t="s">
        <v>60</v>
      </c>
      <c r="D12" s="50" t="s">
        <v>43</v>
      </c>
      <c r="E12" s="51" t="s">
        <v>50</v>
      </c>
      <c r="F12" s="52" t="s">
        <v>51</v>
      </c>
      <c r="G12" s="53" t="s">
        <v>57</v>
      </c>
      <c r="H12" s="54" t="s">
        <v>67</v>
      </c>
      <c r="I12" s="55" t="s">
        <v>44</v>
      </c>
      <c r="J12" s="56" t="s">
        <v>62</v>
      </c>
      <c r="K12" s="103" t="s">
        <v>80</v>
      </c>
      <c r="L12" s="95"/>
      <c r="M12" s="57">
        <v>307362</v>
      </c>
      <c r="N12" s="58" t="s">
        <v>45</v>
      </c>
      <c r="O12" s="58">
        <v>65</v>
      </c>
      <c r="P12" s="55" t="s">
        <v>56</v>
      </c>
      <c r="Q12" s="57">
        <f t="shared" ref="Q12:Q16" si="1">M12</f>
        <v>307362</v>
      </c>
      <c r="R12" s="105">
        <f t="shared" ref="R12:R16" si="2">Q12/$Q$17</f>
        <v>6.6246222000559948E-2</v>
      </c>
      <c r="S12" s="59">
        <v>0</v>
      </c>
      <c r="T12" s="60">
        <v>0</v>
      </c>
      <c r="U12" s="60">
        <v>0</v>
      </c>
      <c r="V12" s="60">
        <v>0</v>
      </c>
      <c r="W12" s="60">
        <v>0</v>
      </c>
      <c r="X12" s="60">
        <v>0</v>
      </c>
      <c r="Y12" s="60"/>
      <c r="Z12" s="60"/>
      <c r="AA12" s="60"/>
      <c r="AB12" s="60"/>
      <c r="AC12" s="60"/>
      <c r="AD12" s="60"/>
      <c r="AE12" s="61">
        <f t="shared" ref="AE12:AE16" si="3">SUM(S12:AD12)</f>
        <v>0</v>
      </c>
      <c r="AF12" s="60">
        <f t="shared" ref="AF11:AF16" si="4">Q12-AE12</f>
        <v>307362</v>
      </c>
      <c r="AH12" s="62">
        <v>155752</v>
      </c>
      <c r="AI12" s="62">
        <v>0</v>
      </c>
      <c r="AJ12" s="62">
        <v>0</v>
      </c>
      <c r="AK12" s="63">
        <f t="shared" si="0"/>
        <v>463114</v>
      </c>
    </row>
    <row r="13" spans="2:37" ht="38.25" x14ac:dyDescent="0.25">
      <c r="B13" s="104">
        <v>3</v>
      </c>
      <c r="C13" s="49" t="s">
        <v>60</v>
      </c>
      <c r="D13" s="50" t="s">
        <v>43</v>
      </c>
      <c r="E13" s="51" t="s">
        <v>52</v>
      </c>
      <c r="F13" s="52" t="s">
        <v>53</v>
      </c>
      <c r="G13" s="53" t="s">
        <v>58</v>
      </c>
      <c r="H13" s="54" t="s">
        <v>68</v>
      </c>
      <c r="I13" s="55" t="s">
        <v>44</v>
      </c>
      <c r="J13" s="56" t="s">
        <v>63</v>
      </c>
      <c r="K13" s="103" t="s">
        <v>81</v>
      </c>
      <c r="L13" s="95"/>
      <c r="M13" s="57">
        <v>186540</v>
      </c>
      <c r="N13" s="58" t="s">
        <v>45</v>
      </c>
      <c r="O13" s="58">
        <v>65</v>
      </c>
      <c r="P13" s="55" t="s">
        <v>56</v>
      </c>
      <c r="Q13" s="57">
        <f t="shared" si="1"/>
        <v>186540</v>
      </c>
      <c r="R13" s="105">
        <f t="shared" si="2"/>
        <v>4.0205263669498677E-2</v>
      </c>
      <c r="S13" s="59">
        <v>0</v>
      </c>
      <c r="T13" s="60">
        <v>0</v>
      </c>
      <c r="U13" s="60">
        <v>0</v>
      </c>
      <c r="V13" s="60">
        <v>0</v>
      </c>
      <c r="W13" s="60">
        <v>122380</v>
      </c>
      <c r="X13" s="60">
        <v>0</v>
      </c>
      <c r="Y13" s="60"/>
      <c r="Z13" s="60"/>
      <c r="AA13" s="60"/>
      <c r="AB13" s="60"/>
      <c r="AC13" s="60"/>
      <c r="AD13" s="60"/>
      <c r="AE13" s="61">
        <f>SUM(S13:AD13)</f>
        <v>122380</v>
      </c>
      <c r="AF13" s="60">
        <f t="shared" si="4"/>
        <v>64160</v>
      </c>
      <c r="AH13" s="62">
        <v>0</v>
      </c>
      <c r="AI13" s="62">
        <v>0</v>
      </c>
      <c r="AJ13" s="62">
        <v>0</v>
      </c>
      <c r="AK13" s="63">
        <f t="shared" si="0"/>
        <v>186540</v>
      </c>
    </row>
    <row r="14" spans="2:37" ht="51" x14ac:dyDescent="0.25">
      <c r="B14" s="104">
        <v>4</v>
      </c>
      <c r="C14" s="49" t="s">
        <v>60</v>
      </c>
      <c r="D14" s="50" t="s">
        <v>43</v>
      </c>
      <c r="E14" s="51" t="s">
        <v>54</v>
      </c>
      <c r="F14" s="52" t="s">
        <v>55</v>
      </c>
      <c r="G14" s="53" t="s">
        <v>59</v>
      </c>
      <c r="H14" s="54" t="s">
        <v>66</v>
      </c>
      <c r="I14" s="55" t="s">
        <v>44</v>
      </c>
      <c r="J14" s="56" t="s">
        <v>64</v>
      </c>
      <c r="K14" s="103" t="s">
        <v>82</v>
      </c>
      <c r="L14" s="95"/>
      <c r="M14" s="57">
        <v>113058</v>
      </c>
      <c r="N14" s="58" t="s">
        <v>45</v>
      </c>
      <c r="O14" s="58">
        <v>65</v>
      </c>
      <c r="P14" s="55" t="s">
        <v>56</v>
      </c>
      <c r="Q14" s="57">
        <f t="shared" si="1"/>
        <v>113058</v>
      </c>
      <c r="R14" s="105">
        <f t="shared" si="2"/>
        <v>2.4367571030053509E-2</v>
      </c>
      <c r="S14" s="59">
        <v>0</v>
      </c>
      <c r="T14" s="60">
        <v>0</v>
      </c>
      <c r="U14" s="60">
        <v>0</v>
      </c>
      <c r="V14" s="60">
        <v>0</v>
      </c>
      <c r="W14" s="60">
        <v>0</v>
      </c>
      <c r="X14" s="60">
        <v>0</v>
      </c>
      <c r="Y14" s="60"/>
      <c r="Z14" s="60"/>
      <c r="AA14" s="60"/>
      <c r="AB14" s="60"/>
      <c r="AC14" s="60"/>
      <c r="AD14" s="60"/>
      <c r="AE14" s="61">
        <f t="shared" si="3"/>
        <v>0</v>
      </c>
      <c r="AF14" s="60">
        <f t="shared" si="4"/>
        <v>113058</v>
      </c>
      <c r="AH14" s="62">
        <v>0</v>
      </c>
      <c r="AI14" s="62">
        <v>0</v>
      </c>
      <c r="AJ14" s="62">
        <v>0</v>
      </c>
      <c r="AK14" s="63">
        <f t="shared" si="0"/>
        <v>113058</v>
      </c>
    </row>
    <row r="15" spans="2:37" ht="25.5" x14ac:dyDescent="0.25">
      <c r="B15" s="104">
        <v>5</v>
      </c>
      <c r="C15" s="49" t="s">
        <v>60</v>
      </c>
      <c r="D15" s="50" t="s">
        <v>43</v>
      </c>
      <c r="E15" s="51" t="s">
        <v>70</v>
      </c>
      <c r="F15" s="52" t="s">
        <v>84</v>
      </c>
      <c r="G15" s="53" t="s">
        <v>73</v>
      </c>
      <c r="H15" s="54" t="s">
        <v>85</v>
      </c>
      <c r="I15" s="55" t="s">
        <v>69</v>
      </c>
      <c r="J15" s="56" t="s">
        <v>77</v>
      </c>
      <c r="K15" s="103" t="s">
        <v>83</v>
      </c>
      <c r="L15" s="95"/>
      <c r="M15" s="57">
        <v>2142037</v>
      </c>
      <c r="N15" s="58" t="s">
        <v>45</v>
      </c>
      <c r="O15" s="58">
        <v>246</v>
      </c>
      <c r="P15" s="55" t="s">
        <v>71</v>
      </c>
      <c r="Q15" s="57">
        <f t="shared" si="1"/>
        <v>2142037</v>
      </c>
      <c r="R15" s="105">
        <f t="shared" si="2"/>
        <v>0.46167665044935102</v>
      </c>
      <c r="S15" s="59">
        <v>0</v>
      </c>
      <c r="T15" s="60">
        <v>0</v>
      </c>
      <c r="U15" s="60">
        <v>0</v>
      </c>
      <c r="V15" s="60">
        <v>0</v>
      </c>
      <c r="W15" s="60">
        <v>13000</v>
      </c>
      <c r="X15" s="60">
        <v>0</v>
      </c>
      <c r="Y15" s="60"/>
      <c r="Z15" s="60"/>
      <c r="AA15" s="60"/>
      <c r="AB15" s="60"/>
      <c r="AC15" s="60"/>
      <c r="AD15" s="60"/>
      <c r="AE15" s="61">
        <f t="shared" si="3"/>
        <v>13000</v>
      </c>
      <c r="AF15" s="60">
        <f t="shared" si="4"/>
        <v>2129037</v>
      </c>
      <c r="AH15" s="62">
        <v>4446655</v>
      </c>
      <c r="AI15" s="62">
        <v>2919811</v>
      </c>
      <c r="AJ15" s="62">
        <v>0</v>
      </c>
      <c r="AK15" s="63">
        <f t="shared" si="0"/>
        <v>9508503</v>
      </c>
    </row>
    <row r="16" spans="2:37" ht="38.25" x14ac:dyDescent="0.25">
      <c r="B16" s="104">
        <v>6</v>
      </c>
      <c r="C16" s="49" t="s">
        <v>60</v>
      </c>
      <c r="D16" s="50" t="s">
        <v>43</v>
      </c>
      <c r="E16" s="51" t="s">
        <v>78</v>
      </c>
      <c r="F16" s="52" t="s">
        <v>86</v>
      </c>
      <c r="G16" s="53" t="s">
        <v>74</v>
      </c>
      <c r="H16" s="54" t="s">
        <v>75</v>
      </c>
      <c r="I16" s="55" t="s">
        <v>69</v>
      </c>
      <c r="J16" s="56" t="s">
        <v>76</v>
      </c>
      <c r="K16" s="103" t="s">
        <v>97</v>
      </c>
      <c r="L16" s="96"/>
      <c r="M16" s="57">
        <v>0</v>
      </c>
      <c r="N16" s="58"/>
      <c r="O16" s="58"/>
      <c r="P16" s="55"/>
      <c r="Q16" s="57">
        <f t="shared" si="1"/>
        <v>0</v>
      </c>
      <c r="R16" s="105">
        <f t="shared" si="2"/>
        <v>0</v>
      </c>
      <c r="S16" s="59">
        <v>0</v>
      </c>
      <c r="T16" s="60">
        <v>0</v>
      </c>
      <c r="U16" s="60">
        <v>0</v>
      </c>
      <c r="V16" s="60">
        <v>0</v>
      </c>
      <c r="W16" s="60">
        <v>0</v>
      </c>
      <c r="X16" s="60">
        <v>0</v>
      </c>
      <c r="Y16" s="60"/>
      <c r="Z16" s="60"/>
      <c r="AA16" s="60"/>
      <c r="AB16" s="60"/>
      <c r="AC16" s="60"/>
      <c r="AD16" s="60"/>
      <c r="AE16" s="61">
        <f t="shared" si="3"/>
        <v>0</v>
      </c>
      <c r="AF16" s="60">
        <f t="shared" si="4"/>
        <v>0</v>
      </c>
      <c r="AH16" s="62">
        <v>0</v>
      </c>
      <c r="AI16" s="62">
        <v>0</v>
      </c>
      <c r="AJ16" s="62">
        <v>0</v>
      </c>
      <c r="AK16" s="63">
        <f t="shared" si="0"/>
        <v>0</v>
      </c>
    </row>
    <row r="17" spans="2:37" x14ac:dyDescent="0.25">
      <c r="B17" s="72"/>
      <c r="C17" s="97"/>
      <c r="D17" s="97"/>
      <c r="E17" s="97"/>
      <c r="F17" s="97"/>
      <c r="G17" s="64"/>
      <c r="H17" s="64"/>
      <c r="I17" s="64"/>
      <c r="J17" s="64"/>
      <c r="K17" s="65"/>
      <c r="L17" s="66">
        <f>SUM(L11)</f>
        <v>4868788</v>
      </c>
      <c r="M17" s="67">
        <f>SUM(M11:M16)</f>
        <v>4639691</v>
      </c>
      <c r="N17" s="58"/>
      <c r="O17" s="58"/>
      <c r="P17" s="58"/>
      <c r="Q17" s="67">
        <f>SUM(Q11:Q16)</f>
        <v>4639691</v>
      </c>
      <c r="R17" s="106">
        <f>SUM(R11:R16)</f>
        <v>0.98082520516827199</v>
      </c>
      <c r="S17" s="67">
        <f>SUM(S11:S16)</f>
        <v>0</v>
      </c>
      <c r="T17" s="67">
        <f t="shared" ref="T17:AA17" si="5">SUM(T11:T16)</f>
        <v>0</v>
      </c>
      <c r="U17" s="67">
        <f t="shared" si="5"/>
        <v>0</v>
      </c>
      <c r="V17" s="67">
        <f t="shared" si="5"/>
        <v>0</v>
      </c>
      <c r="W17" s="67">
        <f t="shared" si="5"/>
        <v>135380</v>
      </c>
      <c r="X17" s="67">
        <f t="shared" si="5"/>
        <v>0</v>
      </c>
      <c r="Y17" s="67">
        <f t="shared" si="5"/>
        <v>0</v>
      </c>
      <c r="Z17" s="67">
        <f t="shared" si="5"/>
        <v>0</v>
      </c>
      <c r="AA17" s="67">
        <f t="shared" si="5"/>
        <v>0</v>
      </c>
      <c r="AB17" s="67">
        <f>SUM(AB11:AB16)</f>
        <v>0</v>
      </c>
      <c r="AC17" s="67">
        <f>SUM(AC11:AC16)</f>
        <v>0</v>
      </c>
      <c r="AD17" s="67">
        <f>SUM(AD11:AD16)</f>
        <v>0</v>
      </c>
      <c r="AE17" s="68">
        <f>SUM(AE11:AE16)</f>
        <v>135380</v>
      </c>
      <c r="AF17" s="67">
        <f>L17-AE17</f>
        <v>4733408</v>
      </c>
      <c r="AH17" s="69">
        <f>SUM(AH11:AH15)</f>
        <v>4913715</v>
      </c>
      <c r="AI17" s="69">
        <f>SUM(AI11:AI15)</f>
        <v>2919811</v>
      </c>
      <c r="AJ17" s="69">
        <f>SUM(AJ11:AJ15)</f>
        <v>0</v>
      </c>
      <c r="AK17" s="69">
        <f>SUM(AK11:AK15)</f>
        <v>12473217</v>
      </c>
    </row>
  </sheetData>
  <mergeCells count="3">
    <mergeCell ref="L11:L16"/>
    <mergeCell ref="C17:F17"/>
    <mergeCell ref="C6:AH6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  2021</vt:lpstr>
      <vt:lpstr>Informe ST31 No FET 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Jose Joaquin Fredes Perez</cp:lastModifiedBy>
  <dcterms:created xsi:type="dcterms:W3CDTF">2021-02-18T20:05:13Z</dcterms:created>
  <dcterms:modified xsi:type="dcterms:W3CDTF">2021-07-27T16:50:02Z</dcterms:modified>
</cp:coreProperties>
</file>