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28680" yWindow="-120" windowWidth="29040" windowHeight="15840"/>
  </bookViews>
  <sheets>
    <sheet name="Informe FET 2021" sheetId="2" r:id="rId1"/>
    <sheet name="EjecuciónST31 No FET " sheetId="3" r:id="rId2"/>
  </sheets>
  <definedNames>
    <definedName name="_xlnm._FilterDatabase" localSheetId="1" hidden="1">'EjecuciónST31 No FET '!$A$14:$BF$35</definedName>
    <definedName name="_xlnm._FilterDatabase" localSheetId="0" hidden="1">'Informe FET 2021'!$A$14:$BF$44</definedName>
  </definedName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Q44" i="2" l="1"/>
  <c r="R44" i="2"/>
  <c r="S15" i="2"/>
  <c r="AP35" i="3"/>
  <c r="AN35" i="3"/>
  <c r="AO35" i="3"/>
  <c r="AM35" i="3"/>
  <c r="AK35" i="3"/>
  <c r="AJ38" i="2"/>
  <c r="AJ39" i="2"/>
  <c r="AJ40" i="2"/>
  <c r="AJ41" i="2"/>
  <c r="AJ42" i="2"/>
  <c r="AJ43" i="2"/>
  <c r="AJ37" i="2"/>
  <c r="AJ16" i="2"/>
  <c r="AJ17" i="2"/>
  <c r="AJ18" i="2"/>
  <c r="AJ19" i="2"/>
  <c r="AJ20" i="2"/>
  <c r="AJ21" i="2"/>
  <c r="AJ22" i="2"/>
  <c r="AJ23" i="2"/>
  <c r="AJ24" i="2"/>
  <c r="AJ25" i="2"/>
  <c r="AJ26" i="2"/>
  <c r="AJ27" i="2"/>
  <c r="AJ28" i="2"/>
  <c r="AJ29" i="2"/>
  <c r="AJ30" i="2"/>
  <c r="AJ31" i="2"/>
  <c r="AJ32" i="2"/>
  <c r="AJ33" i="2"/>
  <c r="AJ34" i="2"/>
  <c r="AJ15" i="2"/>
  <c r="AJ35" i="2"/>
  <c r="BF32" i="3"/>
  <c r="BF33" i="3"/>
  <c r="BF34" i="3"/>
  <c r="AK28" i="3"/>
  <c r="AJ29" i="3"/>
  <c r="AJ28" i="3"/>
  <c r="AJ32" i="3"/>
  <c r="AJ33" i="3"/>
  <c r="AJ34" i="3"/>
  <c r="AJ31" i="3"/>
  <c r="AJ20" i="3"/>
  <c r="AJ21" i="3"/>
  <c r="AJ22" i="3"/>
  <c r="AJ23" i="3"/>
  <c r="AJ24" i="3"/>
  <c r="AJ25" i="3"/>
  <c r="AJ26" i="3"/>
  <c r="AJ27" i="3"/>
  <c r="AK20" i="3"/>
  <c r="AJ19" i="3"/>
  <c r="T32" i="3"/>
  <c r="AK32" i="3" s="1"/>
  <c r="T33" i="3"/>
  <c r="AK33" i="3" s="1"/>
  <c r="T34" i="3"/>
  <c r="AK34" i="3" s="1"/>
  <c r="T31" i="3"/>
  <c r="T28" i="3"/>
  <c r="T16" i="3"/>
  <c r="T17" i="3"/>
  <c r="T18" i="3"/>
  <c r="T19" i="3"/>
  <c r="T20" i="3"/>
  <c r="T21" i="3"/>
  <c r="T22" i="3"/>
  <c r="T23" i="3"/>
  <c r="T24" i="3"/>
  <c r="T25" i="3"/>
  <c r="T26" i="3"/>
  <c r="T27" i="3"/>
  <c r="T15" i="3"/>
  <c r="T29" i="3"/>
  <c r="AK29" i="3" s="1"/>
  <c r="S29" i="3"/>
  <c r="S34" i="3"/>
  <c r="S31" i="3"/>
  <c r="S32" i="3"/>
  <c r="S33" i="3"/>
  <c r="S28" i="3"/>
  <c r="S17" i="3"/>
  <c r="S18" i="3"/>
  <c r="S19" i="3"/>
  <c r="S20" i="3"/>
  <c r="S21" i="3"/>
  <c r="S22" i="3"/>
  <c r="S23" i="3"/>
  <c r="S24" i="3"/>
  <c r="S25" i="3"/>
  <c r="S26" i="3"/>
  <c r="S27" i="3"/>
  <c r="S16" i="3"/>
  <c r="S15" i="3"/>
  <c r="Q35" i="3"/>
  <c r="R35" i="3"/>
  <c r="P35" i="3"/>
  <c r="AK31" i="3" l="1"/>
  <c r="X35" i="3"/>
  <c r="Y35" i="3"/>
  <c r="Z35" i="3"/>
  <c r="AP32" i="3"/>
  <c r="AP33" i="3"/>
  <c r="AP34" i="3"/>
  <c r="BF31" i="3" l="1"/>
  <c r="AP31" i="3"/>
  <c r="M35" i="3" l="1"/>
  <c r="L35" i="3"/>
  <c r="M44" i="2"/>
  <c r="L44" i="2"/>
  <c r="BF29" i="3"/>
  <c r="BD28" i="3"/>
  <c r="BF28" i="3" s="1"/>
  <c r="BD27" i="3"/>
  <c r="BF27" i="3" s="1"/>
  <c r="BD26" i="3"/>
  <c r="BF26" i="3" s="1"/>
  <c r="BD25" i="3"/>
  <c r="BF25" i="3" s="1"/>
  <c r="BD24" i="3"/>
  <c r="BF24" i="3" s="1"/>
  <c r="BD23" i="3"/>
  <c r="BF23" i="3" s="1"/>
  <c r="BD22" i="3"/>
  <c r="BF22" i="3" s="1"/>
  <c r="BD21" i="3"/>
  <c r="BF21" i="3" s="1"/>
  <c r="BD20" i="3"/>
  <c r="BF20" i="3" s="1"/>
  <c r="BD19" i="3"/>
  <c r="BF19" i="3" s="1"/>
  <c r="BD18" i="3"/>
  <c r="BF18" i="3" s="1"/>
  <c r="BD17" i="3"/>
  <c r="BF17" i="3" s="1"/>
  <c r="BD16" i="3"/>
  <c r="BF16" i="3" s="1"/>
  <c r="BD15" i="3"/>
  <c r="BF15" i="3" s="1"/>
  <c r="BD14" i="3"/>
  <c r="BF14" i="3" s="1"/>
  <c r="BE44" i="2"/>
  <c r="BD43" i="2"/>
  <c r="BF43" i="2" s="1"/>
  <c r="BD42" i="2"/>
  <c r="BF42" i="2" s="1"/>
  <c r="BD41" i="2"/>
  <c r="BF41" i="2" s="1"/>
  <c r="BD40" i="2"/>
  <c r="BF40" i="2" s="1"/>
  <c r="BD39" i="2"/>
  <c r="BF39" i="2" s="1"/>
  <c r="BD38" i="2"/>
  <c r="BF38" i="2" s="1"/>
  <c r="BD37" i="2"/>
  <c r="BF37" i="2" s="1"/>
  <c r="BD36" i="2"/>
  <c r="BF36" i="2" s="1"/>
  <c r="BD35" i="2"/>
  <c r="BF35" i="2" s="1"/>
  <c r="BD34" i="2"/>
  <c r="BF34" i="2" s="1"/>
  <c r="BD33" i="2"/>
  <c r="BF33" i="2" s="1"/>
  <c r="BD32" i="2"/>
  <c r="BF32" i="2" s="1"/>
  <c r="BD31" i="2"/>
  <c r="BF31" i="2" s="1"/>
  <c r="BD30" i="2"/>
  <c r="BF30" i="2" s="1"/>
  <c r="BD29" i="2"/>
  <c r="BF29" i="2" s="1"/>
  <c r="BD28" i="2"/>
  <c r="BF28" i="2" s="1"/>
  <c r="BD27" i="2"/>
  <c r="BF27" i="2" s="1"/>
  <c r="BD26" i="2"/>
  <c r="BF26" i="2" s="1"/>
  <c r="BD25" i="2"/>
  <c r="BF25" i="2" s="1"/>
  <c r="BD24" i="2"/>
  <c r="BF24" i="2" s="1"/>
  <c r="BD23" i="2"/>
  <c r="BF23" i="2" s="1"/>
  <c r="BD22" i="2"/>
  <c r="BF22" i="2" s="1"/>
  <c r="BD21" i="2"/>
  <c r="BF21" i="2" s="1"/>
  <c r="BD20" i="2"/>
  <c r="BF20" i="2" s="1"/>
  <c r="BD19" i="2"/>
  <c r="BF19" i="2" s="1"/>
  <c r="BD18" i="2"/>
  <c r="BF18" i="2" s="1"/>
  <c r="BD17" i="2"/>
  <c r="BF17" i="2" s="1"/>
  <c r="BD16" i="2"/>
  <c r="BF16" i="2" s="1"/>
  <c r="BD15" i="2"/>
  <c r="BF15" i="2" s="1"/>
  <c r="BD14" i="2"/>
  <c r="BC44" i="2"/>
  <c r="BB44" i="2"/>
  <c r="BA44" i="2"/>
  <c r="AZ44" i="2"/>
  <c r="AY44" i="2"/>
  <c r="AX44" i="2"/>
  <c r="AW44" i="2"/>
  <c r="AV44" i="2"/>
  <c r="AU44" i="2"/>
  <c r="AT44" i="2"/>
  <c r="AS44" i="2"/>
  <c r="AR44" i="2"/>
  <c r="AO43" i="2"/>
  <c r="AO42" i="2"/>
  <c r="AO41" i="2"/>
  <c r="AO40" i="2"/>
  <c r="AO39" i="2"/>
  <c r="AO38" i="2"/>
  <c r="AO37" i="2"/>
  <c r="AO35" i="2"/>
  <c r="AO34" i="2"/>
  <c r="AO33" i="2"/>
  <c r="AO32" i="2"/>
  <c r="AO31" i="2"/>
  <c r="AO30" i="2"/>
  <c r="AO29" i="2"/>
  <c r="AO28" i="2"/>
  <c r="AO27" i="2"/>
  <c r="AO26" i="2"/>
  <c r="AO25" i="2"/>
  <c r="AO24" i="2"/>
  <c r="AO23" i="2"/>
  <c r="AO22" i="2"/>
  <c r="AO21" i="2"/>
  <c r="AO20" i="2"/>
  <c r="AO19" i="2"/>
  <c r="AO18" i="2"/>
  <c r="AO17" i="2"/>
  <c r="AO16" i="2"/>
  <c r="AO15" i="2"/>
  <c r="AN44" i="2"/>
  <c r="AM44" i="2"/>
  <c r="S35" i="2"/>
  <c r="S43" i="2"/>
  <c r="S42" i="2"/>
  <c r="S41" i="2"/>
  <c r="S40" i="2"/>
  <c r="S39" i="2"/>
  <c r="S38" i="2"/>
  <c r="S37" i="2"/>
  <c r="S34" i="2"/>
  <c r="S33" i="2"/>
  <c r="S32" i="2"/>
  <c r="S31" i="2"/>
  <c r="S30" i="2"/>
  <c r="S29" i="2"/>
  <c r="S28" i="2"/>
  <c r="S27" i="2"/>
  <c r="S26" i="2"/>
  <c r="S25" i="2"/>
  <c r="S24" i="2"/>
  <c r="S23" i="2"/>
  <c r="S22" i="2"/>
  <c r="S21" i="2"/>
  <c r="S20" i="2"/>
  <c r="S19" i="2"/>
  <c r="S18" i="2"/>
  <c r="S17" i="2"/>
  <c r="S16" i="2"/>
  <c r="T43" i="2"/>
  <c r="AK43" i="2" s="1"/>
  <c r="T42" i="2"/>
  <c r="AK42" i="2" s="1"/>
  <c r="T41" i="2"/>
  <c r="AK41" i="2" s="1"/>
  <c r="T40" i="2"/>
  <c r="AK40" i="2" s="1"/>
  <c r="T39" i="2"/>
  <c r="AK39" i="2" s="1"/>
  <c r="T38" i="2"/>
  <c r="AK38" i="2" s="1"/>
  <c r="T37" i="2"/>
  <c r="AK37" i="2" s="1"/>
  <c r="T34" i="2"/>
  <c r="AK34" i="2" s="1"/>
  <c r="T33" i="2"/>
  <c r="AK33" i="2" s="1"/>
  <c r="T32" i="2"/>
  <c r="AK32" i="2" s="1"/>
  <c r="T31" i="2"/>
  <c r="AK31" i="2" s="1"/>
  <c r="T30" i="2"/>
  <c r="AK30" i="2" s="1"/>
  <c r="T29" i="2"/>
  <c r="AK29" i="2" s="1"/>
  <c r="T28" i="2"/>
  <c r="AK28" i="2" s="1"/>
  <c r="T27" i="2"/>
  <c r="AK27" i="2" s="1"/>
  <c r="T26" i="2"/>
  <c r="AK26" i="2" s="1"/>
  <c r="T25" i="2"/>
  <c r="AK25" i="2" s="1"/>
  <c r="T24" i="2"/>
  <c r="AK24" i="2" s="1"/>
  <c r="T23" i="2"/>
  <c r="AK23" i="2" s="1"/>
  <c r="T22" i="2"/>
  <c r="AK22" i="2" s="1"/>
  <c r="T21" i="2"/>
  <c r="AK21" i="2" s="1"/>
  <c r="T20" i="2"/>
  <c r="AK20" i="2" s="1"/>
  <c r="T19" i="2"/>
  <c r="AK19" i="2" s="1"/>
  <c r="T18" i="2"/>
  <c r="AK18" i="2" s="1"/>
  <c r="T17" i="2"/>
  <c r="AK17" i="2" s="1"/>
  <c r="T16" i="2"/>
  <c r="AK16" i="2" s="1"/>
  <c r="T15" i="2"/>
  <c r="AK15" i="2" s="1"/>
  <c r="BD44" i="2" l="1"/>
  <c r="BF14" i="2"/>
  <c r="AO44" i="2"/>
  <c r="BF44" i="2"/>
  <c r="AJ44" i="2"/>
  <c r="X44" i="2"/>
  <c r="Y44" i="2"/>
  <c r="Z44" i="2"/>
  <c r="AA44" i="2"/>
  <c r="AB44" i="2"/>
  <c r="AC44" i="2"/>
  <c r="AD44" i="2"/>
  <c r="AE44" i="2"/>
  <c r="AF44" i="2"/>
  <c r="AG44" i="2"/>
  <c r="AH44" i="2"/>
  <c r="AI44" i="2"/>
  <c r="AI35" i="3"/>
  <c r="AH35" i="3"/>
  <c r="AG35" i="3"/>
  <c r="AF35" i="3"/>
  <c r="AE35" i="3"/>
  <c r="AD35" i="3"/>
  <c r="AC35" i="3"/>
  <c r="AB35" i="3"/>
  <c r="AA35" i="3"/>
  <c r="O35" i="3"/>
  <c r="S35" i="3" s="1"/>
  <c r="N35" i="3"/>
  <c r="AP28" i="3"/>
  <c r="AK27" i="3"/>
  <c r="AP26" i="3"/>
  <c r="AK25" i="3"/>
  <c r="AP24" i="3"/>
  <c r="AP23" i="3"/>
  <c r="AP22" i="3"/>
  <c r="AP21" i="3"/>
  <c r="AP20" i="3"/>
  <c r="AJ18" i="3"/>
  <c r="AJ17" i="3"/>
  <c r="AP17" i="3"/>
  <c r="AJ16" i="3"/>
  <c r="AP16" i="3"/>
  <c r="AJ15" i="3"/>
  <c r="T35" i="3" l="1"/>
  <c r="AK19" i="3"/>
  <c r="AK18" i="3"/>
  <c r="AJ35" i="3"/>
  <c r="AP25" i="3"/>
  <c r="AP19" i="3"/>
  <c r="AP15" i="3"/>
  <c r="AP27" i="3"/>
  <c r="AP29" i="3"/>
  <c r="AK21" i="3"/>
  <c r="AK23" i="3"/>
  <c r="AK16" i="3"/>
  <c r="AP18" i="3"/>
  <c r="AK22" i="3"/>
  <c r="AK24" i="3"/>
  <c r="AK26" i="3"/>
  <c r="AK17" i="3"/>
  <c r="AK15" i="3"/>
  <c r="S44" i="2" l="1"/>
  <c r="S36" i="2"/>
  <c r="T35" i="2"/>
  <c r="T44" i="2" l="1"/>
  <c r="AK35" i="2"/>
  <c r="AK44" i="2" s="1"/>
</calcChain>
</file>

<file path=xl/sharedStrings.xml><?xml version="1.0" encoding="utf-8"?>
<sst xmlns="http://schemas.openxmlformats.org/spreadsheetml/2006/main" count="616" uniqueCount="246">
  <si>
    <t>Si existe una iniciativa con financiamiento mixto, incluir en este cuadro sólo lo que corresponde a FET COVID 19.</t>
  </si>
  <si>
    <t>Nota:</t>
  </si>
  <si>
    <t xml:space="preserve">Total M$ </t>
  </si>
  <si>
    <t>Total</t>
  </si>
  <si>
    <t>Saldo por ejecutar</t>
  </si>
  <si>
    <t>Dic</t>
  </si>
  <si>
    <t>nov</t>
  </si>
  <si>
    <t>oct</t>
  </si>
  <si>
    <t>sept</t>
  </si>
  <si>
    <t>agosto</t>
  </si>
  <si>
    <t>julio</t>
  </si>
  <si>
    <t>junio</t>
  </si>
  <si>
    <t>mayo</t>
  </si>
  <si>
    <t>abril</t>
  </si>
  <si>
    <t>marzo</t>
  </si>
  <si>
    <t>febrero</t>
  </si>
  <si>
    <t>enero</t>
  </si>
  <si>
    <t>Ley Vigente 2021</t>
  </si>
  <si>
    <t>Ley Inicial 2021</t>
  </si>
  <si>
    <t>Proceso en que se encuentra ( Elaboración de Bases Licitación,Adjudicación, Firma Contrato, Identificación , transferencia de recursos,Construcción , etc)</t>
  </si>
  <si>
    <t>Entidad Beneficiaria</t>
  </si>
  <si>
    <t>Tipo A=Arrastre , N= Nuevo</t>
  </si>
  <si>
    <t>Comuna</t>
  </si>
  <si>
    <t xml:space="preserve">  Región </t>
  </si>
  <si>
    <t xml:space="preserve">Nombre de proyecto </t>
  </si>
  <si>
    <t>Código BIP</t>
  </si>
  <si>
    <t>N°</t>
  </si>
  <si>
    <t>Programa Financiero</t>
  </si>
  <si>
    <t>Ley 21.288 establece sólo hasta junio 2022.</t>
  </si>
  <si>
    <t>% de Identificación respecto del Presupuesto Vigente</t>
  </si>
  <si>
    <t>sólo incluir en este cuadro iniciativas NO COVID 19</t>
  </si>
  <si>
    <t>Servicio</t>
  </si>
  <si>
    <t>Fecha</t>
  </si>
  <si>
    <t>Año 2021 M$</t>
  </si>
  <si>
    <t>Adjudicación , Convenio, etc año 2021 M$</t>
  </si>
  <si>
    <t>Adjudicación , Convenio, etc total 2021-2022 M$</t>
  </si>
  <si>
    <t>N° de Decreto; res , Convenio, ETC</t>
  </si>
  <si>
    <t>El arrastre comtempla mas años en rpoyectos regulares</t>
  </si>
  <si>
    <t>Tipo Documento (Decreto, Resolución, Otros)</t>
  </si>
  <si>
    <t>Carabineros de Chile</t>
  </si>
  <si>
    <t>31.02</t>
  </si>
  <si>
    <t>ST-Item</t>
  </si>
  <si>
    <t>30104659-0</t>
  </si>
  <si>
    <t>30104682-0</t>
  </si>
  <si>
    <t>30104953-0</t>
  </si>
  <si>
    <t>30104779-0</t>
  </si>
  <si>
    <t>30104577-0</t>
  </si>
  <si>
    <t>30415525-0</t>
  </si>
  <si>
    <t>3412728-0</t>
  </si>
  <si>
    <t>30104173-0</t>
  </si>
  <si>
    <t>30087400-0</t>
  </si>
  <si>
    <t>30153222-0</t>
  </si>
  <si>
    <t>30483469-0</t>
  </si>
  <si>
    <t>30469945-0</t>
  </si>
  <si>
    <t>30470906-0</t>
  </si>
  <si>
    <t>30100262-0</t>
  </si>
  <si>
    <t>30130936-0</t>
  </si>
  <si>
    <t>REPOSICION 4ª COMISARÍA CAUQUENES COMO IMPLEMENTACIÓN DEL PCSP</t>
  </si>
  <si>
    <t>REPOSICION DE LA PREFECTURA ACONCAGUA Y LA 2ª COMISARIA SAN FELIPE</t>
  </si>
  <si>
    <t>REPOSICION CON RELOCALIZACION TENENCIA EL MANZANO SISMO 2010</t>
  </si>
  <si>
    <t>REPOSICION CON RELOCALIZACIÓN DE LA 1ª COM. ARAUCO, BAJO PCSP</t>
  </si>
  <si>
    <t>AMPLIACION ESCUELA FORMACIÓN DE CARABINEROS, GRUPO OVALLE</t>
  </si>
  <si>
    <t>REPOSICION PARCIAL ESC.FORMACIÓN CARABINEROS, GRUPO VIÑA DEL MAR</t>
  </si>
  <si>
    <t>REPOSICION ESCUELA DE SUBOFICIALES S.O.M FABRICIANO GONZÁLEZ URZÚA</t>
  </si>
  <si>
    <t>REPOSICION CON RELOCALIZACIÓN 2ª COMISARÍA CORONEL, COMUNA CORONEL</t>
  </si>
  <si>
    <t>REPOSICION CON RELOCALIZACIÓN TENENCIA OLLAGUE (F)</t>
  </si>
  <si>
    <t>REPOSICION 5ª COMISARÍA QUIRIHUE, COMUNA DE QUIIRIHUE</t>
  </si>
  <si>
    <t>CONSTRUCCION COMISARIA PROVIDENCIA SUR, PROVIDENCIA</t>
  </si>
  <si>
    <t>REPOSICION TENENCIA DE CARABINEROS MALLOCO, COMUNA PEÑAFLOR</t>
  </si>
  <si>
    <t>REPOSICION SUBCOMISARIA PLAYA BLANCA, COMUNA DE ANTOFAGASTA</t>
  </si>
  <si>
    <t>REPOSICION 2ª COM. PTO. NATALES COMO IMPLEMENTACIÓN PCSP NATALES</t>
  </si>
  <si>
    <t>REPOSICICIÓN DE LA 3° COMISARIA LIMACHE COMO IMPLEMENTACIÓN DELPCSP</t>
  </si>
  <si>
    <t>A</t>
  </si>
  <si>
    <t>DECRETO</t>
  </si>
  <si>
    <t>08.01.2021</t>
  </si>
  <si>
    <t>Ley Inicial 2021 M$</t>
  </si>
  <si>
    <t>Ley Vigente 2021 M$</t>
  </si>
  <si>
    <t>3° COMISARÍA LIMACHE</t>
  </si>
  <si>
    <t>4ª COMISARÍA CAUQUENES</t>
  </si>
  <si>
    <t>PREFECTURA ACONCAGUA Y LA 2ª COMISARIA SAN FELIPE</t>
  </si>
  <si>
    <t>TENENCIA EL MANZANO</t>
  </si>
  <si>
    <t xml:space="preserve"> 1ª COM. ARAUCO, BAJO </t>
  </si>
  <si>
    <t xml:space="preserve"> ESCUELA FORMACIÓN DE CARABINEROS, GRUPO OVALLE</t>
  </si>
  <si>
    <t>ESC.FORMACIÓN CARABINEROS, GRUPO VIÑA DEL MAR</t>
  </si>
  <si>
    <t>ESCUELA DE SUBOFICIALES S.O.M FABRICIANO GONZÁLEZ URZÚA</t>
  </si>
  <si>
    <t>2ª COMISARÍA CORONEL, COMUNA CORONEL</t>
  </si>
  <si>
    <t xml:space="preserve">TENENCIA OLLAGUE </t>
  </si>
  <si>
    <t>5ª COMISARÍA QUIRIHUE</t>
  </si>
  <si>
    <t>COMISARIA PROVIDENCIA SUR</t>
  </si>
  <si>
    <t>TENENCIA DE CARABINEROS MALLOCO</t>
  </si>
  <si>
    <t>PEÑAFLOR</t>
  </si>
  <si>
    <t>UBCOMISARIA PLAYA BLANCA</t>
  </si>
  <si>
    <t>ANTOFAGASTA</t>
  </si>
  <si>
    <t>2ª COM. PTO. NATALES</t>
  </si>
  <si>
    <t>LIMACHE</t>
  </si>
  <si>
    <t>CAUQUENES</t>
  </si>
  <si>
    <t>OVALLE</t>
  </si>
  <si>
    <t>SAN FELIPE</t>
  </si>
  <si>
    <t>LAS CABRAS</t>
  </si>
  <si>
    <t>ARAUCO</t>
  </si>
  <si>
    <t>COQUIMBO</t>
  </si>
  <si>
    <t>VIÑA DEL MAR</t>
  </si>
  <si>
    <t>CORONEL</t>
  </si>
  <si>
    <t>BÍO-BÍO</t>
  </si>
  <si>
    <t>OLLAGUE</t>
  </si>
  <si>
    <t>QUIRIHUE</t>
  </si>
  <si>
    <t>NATALES</t>
  </si>
  <si>
    <t>PROVIDENCIA</t>
  </si>
  <si>
    <t>VALPARAÍSO</t>
  </si>
  <si>
    <t>MAULE</t>
  </si>
  <si>
    <t>O´HIGGINS</t>
  </si>
  <si>
    <t>ÑUBLE</t>
  </si>
  <si>
    <t>METROPOLITANA</t>
  </si>
  <si>
    <t>MAGALLANES Y LA ANTÁRTICA CHILENA</t>
  </si>
  <si>
    <t>ÑUÑOA</t>
  </si>
  <si>
    <t>Identificado mes Enero  2021 M$</t>
  </si>
  <si>
    <t>El arrastre  sólo FET, no financiamiento mixto</t>
  </si>
  <si>
    <t>Identificado mes Enero 2021 M$</t>
  </si>
  <si>
    <t xml:space="preserve"> Ejecución  Valores en M$</t>
  </si>
  <si>
    <t>Estado de ejecución de Obras Valores en M$</t>
  </si>
  <si>
    <t>Estado de Avance de Construcción  (%)</t>
  </si>
  <si>
    <t>Ejecución Acumulada  2021</t>
  </si>
  <si>
    <t>Total  ejecución obra</t>
  </si>
  <si>
    <t>Ejecución Programada 2021</t>
  </si>
  <si>
    <t>% Por Ejecutar</t>
  </si>
  <si>
    <t>30083903-0</t>
  </si>
  <si>
    <t>REPOSICIÓN RETÉN ROZAS BUGUEÑO, VALLENAR</t>
  </si>
  <si>
    <t>30093205-0</t>
  </si>
  <si>
    <t>CONSTRUCCIÓN EDIFICIO DIRECCIÓN GENERAL DE CARABINEROS DE CHILE</t>
  </si>
  <si>
    <t>30104734-0</t>
  </si>
  <si>
    <t>REPOSICIÓN 2 COMISARÍA CARTAGENA</t>
  </si>
  <si>
    <t>30133278-0</t>
  </si>
  <si>
    <t>REPOSICIÓN RETÉN DE CARABINEROS ANTIHUALA, COMUNA DE LOS ALAMOS</t>
  </si>
  <si>
    <t>30191772-0</t>
  </si>
  <si>
    <t>REPOSICIÓN SUBCOMISARÍA LOS VILOS, COMUNA LOS VILOS</t>
  </si>
  <si>
    <t>30397526-0</t>
  </si>
  <si>
    <t>CONSTRUCCIÓN CENTRO DE ENTRENAMIENTO EN OPERACIONES POLICIALES VIÑA DEL MAR</t>
  </si>
  <si>
    <t>30465049-0</t>
  </si>
  <si>
    <t>CONSTRUCCIÓN RETÉN PLAYA ANCHA</t>
  </si>
  <si>
    <t>30465843-0</t>
  </si>
  <si>
    <t>REPOSICIÓN SUBCOMISARÍA LAJA, IMPLEMENTACIÓN PCSP 2013, COMUNA DE LAJA</t>
  </si>
  <si>
    <t>30470986-0</t>
  </si>
  <si>
    <t>REPOSICIÓN SUBCOMISARÍA LLAYLLAY, COMUNA DE LLAYLLAY</t>
  </si>
  <si>
    <t>30473536-0</t>
  </si>
  <si>
    <t>REPOSICIÓN RETÉN CARABINEROS TACORA (F)</t>
  </si>
  <si>
    <t>30483664-0</t>
  </si>
  <si>
    <t>REPOSICIÓN SUBCOMISARÍA SAN LUIS, COMUNA DE PEÑALOLEN</t>
  </si>
  <si>
    <t>40001332-0</t>
  </si>
  <si>
    <t>NORMALIZACIÓN TENENCIA CARABINEROS COYHAIQUE ALTO (F), COMUNA DE COYHAIQUE</t>
  </si>
  <si>
    <t>40001390-0</t>
  </si>
  <si>
    <t>NORMALIZACIÓN RETÉN DE CARABINEROS LAGO CASTOR (F), COMUNA COYHAIQUE</t>
  </si>
  <si>
    <t>40013659-0</t>
  </si>
  <si>
    <t>REPOSICIÓN RETÉN HORCÓN, COMUNA DE PUCHUNCAVÍ</t>
  </si>
  <si>
    <t>40015349-0</t>
  </si>
  <si>
    <t>REPOSICIÓN SUBCOMISARÍA DE CARABINEROS GENERAL OSCAR CRISTI GALLO</t>
  </si>
  <si>
    <t>40017793-0</t>
  </si>
  <si>
    <t>REPOSICIÓN TENENCIA LAS CRUCES, COMUNA EL TABO</t>
  </si>
  <si>
    <t>40018139-0</t>
  </si>
  <si>
    <t>REPOSICIÓN SUBCOMISARÍA EL QUISCO, COMUNA EL QUISCO</t>
  </si>
  <si>
    <t>40018228-0</t>
  </si>
  <si>
    <t>REPOSICIÓN 2 COMISARÍA DE CARABINEROS ANTOFAGASTA, COMUNA DE ANTOFAGASTA</t>
  </si>
  <si>
    <t>40020335-0</t>
  </si>
  <si>
    <t>REPOSICIÓN RETÉN DE CARABINEROS LOS LIRIOS, REQUINOA</t>
  </si>
  <si>
    <t>40020379-0</t>
  </si>
  <si>
    <t>REPOSICIÓN 2 COMISARÍA PUERTO MONTT</t>
  </si>
  <si>
    <t>30085906-0</t>
  </si>
  <si>
    <t>CONSTRUCCIÓN EDIFICIO ESPECIALIDADES CARABINEROS ARICA Y PARINACOTA</t>
  </si>
  <si>
    <t>REPOSICIÓN 4A COMISARÍA QUILLOTA, PLAN CUADRANTE COMUNA QUILLOTA</t>
  </si>
  <si>
    <t>30104584-0</t>
  </si>
  <si>
    <t>REPOSICION 4ª COMISARÍA CURANILAHUE, BAJO IMPLEMENTACIÓN PCSP</t>
  </si>
  <si>
    <t>30161474-0</t>
  </si>
  <si>
    <t>CONSTRUCCION COMISARÍA CERRILLOS Y JEFATURA ZONAL OESTE, CERRILLOS</t>
  </si>
  <si>
    <t>30345674-0</t>
  </si>
  <si>
    <t>REPOSICION CON RELOCALIZACIÓN DEL RETÉN ALEMANIA (MC)</t>
  </si>
  <si>
    <t>40012995-0</t>
  </si>
  <si>
    <t>REPOSICION SUBCOMISARIA LONGAVI, COMUNA LONGAVÍ</t>
  </si>
  <si>
    <t>40023087-0</t>
  </si>
  <si>
    <t>CONSTRUCCION COMISARIA CARABINEROS COMUNA MAIPÚ (SECTOR LA FARFANA)</t>
  </si>
  <si>
    <t>Identificado mes Febrero 2021 M$</t>
  </si>
  <si>
    <t>30371977-0</t>
  </si>
  <si>
    <t>REPOSICION ESCUELA DE FORMACIÓN DE CARABINEROS, GRUPO CONCEPCIÓN</t>
  </si>
  <si>
    <t>23.02.2020</t>
  </si>
  <si>
    <t>02.02.2021</t>
  </si>
  <si>
    <t>Ejecución Acumulada al mes de Febrero 2021</t>
  </si>
  <si>
    <t>IDENTIFICACION Y EJECUCIÓN AL MES  FEBRERO/MARZO DE 2021</t>
  </si>
  <si>
    <t>IDENTIFICACION Y EJECUCIÓN AL MES DE FEBRERO/ MARZO DE 2021</t>
  </si>
  <si>
    <t>ATACAMA</t>
  </si>
  <si>
    <t>N</t>
  </si>
  <si>
    <t>VALLENAR</t>
  </si>
  <si>
    <t>CARTAGENA</t>
  </si>
  <si>
    <t>SANTIAGO</t>
  </si>
  <si>
    <t>VALPARAISO</t>
  </si>
  <si>
    <t>BIO-BIO</t>
  </si>
  <si>
    <t>LOS ALAMOS</t>
  </si>
  <si>
    <t>LOS VILOS</t>
  </si>
  <si>
    <t>LAJA</t>
  </si>
  <si>
    <t>LLAY LLAY</t>
  </si>
  <si>
    <t>ARICA Y PARINACOTA</t>
  </si>
  <si>
    <t>GENERAL LAGOS</t>
  </si>
  <si>
    <t>PEÑALOLEN</t>
  </si>
  <si>
    <t>COYHAIQUE</t>
  </si>
  <si>
    <t>AISEN</t>
  </si>
  <si>
    <t>PICHUNCAVI</t>
  </si>
  <si>
    <t>LOS RIOS</t>
  </si>
  <si>
    <t>VALDIVIA</t>
  </si>
  <si>
    <t>EL TABO</t>
  </si>
  <si>
    <t>EL QUISCO</t>
  </si>
  <si>
    <t>LIBERTADOR GENERAL BERNARDO O'HIGGINS</t>
  </si>
  <si>
    <t>REQUINUA</t>
  </si>
  <si>
    <t>LOS LAGOS</t>
  </si>
  <si>
    <t>PUERTO MONTT</t>
  </si>
  <si>
    <t>CONCEPCIÓN</t>
  </si>
  <si>
    <t>ARICA</t>
  </si>
  <si>
    <t>LONGAVI</t>
  </si>
  <si>
    <t>30088281-0</t>
  </si>
  <si>
    <t>QUILLOTA</t>
  </si>
  <si>
    <t>CURANILAHUE</t>
  </si>
  <si>
    <t>CERRILLOS</t>
  </si>
  <si>
    <t>TALTAL</t>
  </si>
  <si>
    <t>MAIPU</t>
  </si>
  <si>
    <t>EN PROCESO DE LICITACIÓN</t>
  </si>
  <si>
    <t>EN PROCESO DE ADQUISICIÓN DE MOBILIARIO, EN EQUIPOS SE ENCUENTRA EN PORCESO DE AUTORIZACIÓN ART 12.</t>
  </si>
  <si>
    <t>EN EJECUCIÓN DE OBRAS CIVILES</t>
  </si>
  <si>
    <t>EN EQUIPAMINETO SE EN CUENTRA EN ESTADO DE ENTREGA DE MOBILIARIO A LA UNIDAD, EN EQUIPOS EN PROCESO DE AUTORIZACIÓN ART. 12</t>
  </si>
  <si>
    <t>EN EJECUCIÓN ETAPA DE CONSULTORIAS Y DISEÑO</t>
  </si>
  <si>
    <t>EN PROCESO DE ADQUISICIÓN DE MOBILIARIO, EN EQUIPOS EN PROCESO DE AUTORIZACIÓN ART. 12</t>
  </si>
  <si>
    <t>EQUIPAMIENTO ENTREGADO EN LA UNIDAD Y EQUIPOS ENTREGADOS A LA UNIDAD</t>
  </si>
  <si>
    <t>AMPLIACION HABITABILIDAD COMPLEJO DE CARABINEROS PAILAHUEQUE</t>
  </si>
  <si>
    <t>40022141-0</t>
  </si>
  <si>
    <t>ARAUCANÍA</t>
  </si>
  <si>
    <t>ERCILLA</t>
  </si>
  <si>
    <t>COMPLEJO DE CARABINEROS PAILAHUEQUE</t>
  </si>
  <si>
    <t xml:space="preserve">CONFECCION DE CARPETA PARA ENVIAR A TOMA DE RAZON DE CONTRALORIA DE EXPEDIENTE PARA LICITAR </t>
  </si>
  <si>
    <t>26.03.2021</t>
  </si>
  <si>
    <t>CONSERVACION CONJUNTO HABITACIONAL DE CARABINEROS "ANIBAL PINTO II", ANTOFAGASTA</t>
  </si>
  <si>
    <t>CONSERVACION CONJUNTO HABITACIONAL DE CARABINEROS "LA FAENA II", PEÑALOLEN</t>
  </si>
  <si>
    <t>CONSERVACION CONJUNTO HABITACIONAL CARABINEROS DE CHILE JOSÉ CARTES DÍAZ, CONCEPCION</t>
  </si>
  <si>
    <t>40021081-0</t>
  </si>
  <si>
    <t>40021166-0</t>
  </si>
  <si>
    <t>40021082-0</t>
  </si>
  <si>
    <t xml:space="preserve"> CONJUNTO HABITACIONAL DE CARABINEROS "ANIBAL PINTO II", ANTOFAGASTA</t>
  </si>
  <si>
    <t>CONJUNTO HABITACIONAL DE CARABINEROS "LA FAENA II", PEÑALOLEN</t>
  </si>
  <si>
    <t xml:space="preserve"> CONJUNTO HABITACIONAL CARABINEROS DE CHILE JOSÉ CARTES DÍAZ, CONCEPCION</t>
  </si>
  <si>
    <t>PREPARACIÓN DE BASES ADMINISTRATIVAS Y TÉCNICAS PARA LICITAR</t>
  </si>
  <si>
    <t>Identificado mes Marzo 2021 M$</t>
  </si>
  <si>
    <t>23.02.2021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</si>
</sst>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%"/>
    <numFmt numFmtId="165" formatCode="0.000%"/>
  </numFmts>
  <fonts count="1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  <font>
      <b/>
      <sz val="8"/>
      <color rgb="FF000000"/>
      <name val="Calibri"/>
      <family val="2"/>
    </font>
    <font>
      <sz val="10"/>
      <color theme="1"/>
      <name val="Calibri"/>
      <family val="2"/>
      <scheme val="minor"/>
    </font>
    <font>
      <sz val="8"/>
      <color rgb="FF000000"/>
      <name val="Calibri"/>
      <family val="2"/>
    </font>
    <font>
      <b/>
      <sz val="8"/>
      <color rgb="FFFF0000"/>
      <name val="Calibri"/>
      <family val="2"/>
    </font>
    <font>
      <b/>
      <sz val="8"/>
      <name val="Calibri"/>
      <family val="2"/>
      <scheme val="minor"/>
    </font>
    <font>
      <b/>
      <sz val="9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Verdana"/>
      <family val="2"/>
    </font>
    <font>
      <sz val="10"/>
      <name val="Calibri"/>
      <family val="2"/>
      <scheme val="minor"/>
    </font>
    <font>
      <sz val="8"/>
      <name val="Calibri"/>
      <family val="2"/>
      <scheme val="minor"/>
    </font>
    <font>
      <sz val="10"/>
      <color rgb="FF000000"/>
      <name val="Calibri"/>
      <family val="2"/>
    </font>
  </fonts>
  <fills count="8">
    <fill>
      <patternFill patternType="none"/>
    </fill>
    <fill>
      <patternFill patternType="gray125"/>
    </fill>
    <fill>
      <patternFill patternType="solid">
        <fgColor theme="4" tint="0.59999389629810485"/>
        <bgColor rgb="FFFFFFFF"/>
      </patternFill>
    </fill>
    <fill>
      <patternFill patternType="solid">
        <fgColor theme="4" tint="0.59999389629810485"/>
        <bgColor indexed="64"/>
      </patternFill>
    </fill>
    <fill>
      <patternFill patternType="solid">
        <fgColor rgb="FFFFFFFF"/>
        <bgColor rgb="FFFFFFFF"/>
      </patternFill>
    </fill>
    <fill>
      <patternFill patternType="solid">
        <fgColor rgb="FF92D05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00B0F0"/>
        <bgColor rgb="FFFFFFFF"/>
      </patternFill>
    </fill>
  </fills>
  <borders count="16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rgb="FF000000"/>
      </right>
      <top style="thin">
        <color rgb="FF000000"/>
      </top>
      <bottom style="thin">
        <color indexed="64"/>
      </bottom>
      <diagonal/>
    </border>
    <border>
      <left style="thin">
        <color indexed="64"/>
      </left>
      <right style="thin">
        <color rgb="FF000000"/>
      </right>
      <top style="thin">
        <color indexed="64"/>
      </top>
      <bottom/>
      <diagonal/>
    </border>
    <border>
      <left style="thin">
        <color indexed="64"/>
      </left>
      <right style="thin">
        <color rgb="FF000000"/>
      </right>
      <top style="thin">
        <color indexed="64"/>
      </top>
      <bottom style="thin">
        <color rgb="FF000000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rgb="FF000000"/>
      </left>
      <right/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rgb="FF000000"/>
      </bottom>
      <diagonal/>
    </border>
  </borders>
  <cellStyleXfs count="2">
    <xf numFmtId="0" fontId="0" fillId="0" borderId="0"/>
    <xf numFmtId="0" fontId="10" fillId="0" borderId="0"/>
  </cellStyleXfs>
  <cellXfs count="125">
    <xf numFmtId="0" fontId="0" fillId="0" borderId="0" xfId="0"/>
    <xf numFmtId="3" fontId="4" fillId="0" borderId="2" xfId="0" applyNumberFormat="1" applyFont="1" applyBorder="1" applyAlignment="1">
      <alignment vertical="center"/>
    </xf>
    <xf numFmtId="0" fontId="2" fillId="0" borderId="2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left" vertical="center" wrapText="1"/>
    </xf>
    <xf numFmtId="3" fontId="2" fillId="0" borderId="2" xfId="0" applyNumberFormat="1" applyFont="1" applyBorder="1" applyAlignment="1">
      <alignment vertical="center" wrapText="1"/>
    </xf>
    <xf numFmtId="0" fontId="4" fillId="6" borderId="5" xfId="0" applyFont="1" applyFill="1" applyBorder="1" applyAlignment="1">
      <alignment vertical="center"/>
    </xf>
    <xf numFmtId="0" fontId="4" fillId="7" borderId="3" xfId="0" applyFont="1" applyFill="1" applyBorder="1" applyAlignment="1">
      <alignment horizontal="center" vertical="center"/>
    </xf>
    <xf numFmtId="0" fontId="0" fillId="0" borderId="0" xfId="0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3" fontId="4" fillId="0" borderId="2" xfId="0" applyNumberFormat="1" applyFont="1" applyFill="1" applyBorder="1" applyAlignment="1">
      <alignment vertical="center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/>
    </xf>
    <xf numFmtId="0" fontId="6" fillId="0" borderId="4" xfId="0" applyFont="1" applyBorder="1" applyAlignment="1">
      <alignment horizontal="left" vertical="center"/>
    </xf>
    <xf numFmtId="164" fontId="2" fillId="0" borderId="2" xfId="0" applyNumberFormat="1" applyFont="1" applyBorder="1" applyAlignment="1">
      <alignment horizontal="center" vertical="center" wrapText="1"/>
    </xf>
    <xf numFmtId="0" fontId="4" fillId="3" borderId="5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5" fillId="0" borderId="8" xfId="0" applyFont="1" applyFill="1" applyBorder="1" applyAlignment="1">
      <alignment vertical="center" wrapText="1"/>
    </xf>
    <xf numFmtId="0" fontId="0" fillId="0" borderId="1" xfId="0" applyFill="1" applyBorder="1" applyAlignment="1">
      <alignment vertical="center" wrapText="1"/>
    </xf>
    <xf numFmtId="0" fontId="0" fillId="0" borderId="2" xfId="0" applyFill="1" applyBorder="1" applyAlignment="1">
      <alignment horizontal="center" vertical="center"/>
    </xf>
    <xf numFmtId="0" fontId="0" fillId="0" borderId="8" xfId="0" applyFill="1" applyBorder="1" applyAlignment="1">
      <alignment vertical="center" wrapText="1"/>
    </xf>
    <xf numFmtId="0" fontId="8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164" fontId="3" fillId="0" borderId="2" xfId="0" applyNumberFormat="1" applyFont="1" applyBorder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2" fillId="0" borderId="0" xfId="0" applyFont="1" applyFill="1" applyAlignment="1">
      <alignment vertical="center" wrapText="1"/>
    </xf>
    <xf numFmtId="0" fontId="2" fillId="0" borderId="0" xfId="0" applyFont="1" applyAlignment="1">
      <alignment horizontal="left" vertical="center" wrapText="1"/>
    </xf>
    <xf numFmtId="0" fontId="8" fillId="0" borderId="0" xfId="0" applyFont="1" applyAlignment="1">
      <alignment vertical="center" wrapText="1"/>
    </xf>
    <xf numFmtId="0" fontId="0" fillId="0" borderId="0" xfId="0" applyFill="1" applyAlignment="1">
      <alignment vertical="center"/>
    </xf>
    <xf numFmtId="0" fontId="4" fillId="3" borderId="6" xfId="0" applyFont="1" applyFill="1" applyBorder="1" applyAlignment="1">
      <alignment horizontal="center" vertical="center" wrapText="1"/>
    </xf>
    <xf numFmtId="0" fontId="4" fillId="3" borderId="5" xfId="0" applyFont="1" applyFill="1" applyBorder="1" applyAlignment="1">
      <alignment horizontal="center" vertical="center" wrapText="1"/>
    </xf>
    <xf numFmtId="0" fontId="4" fillId="3" borderId="6" xfId="0" applyFont="1" applyFill="1" applyBorder="1" applyAlignment="1">
      <alignment vertical="center"/>
    </xf>
    <xf numFmtId="0" fontId="4" fillId="3" borderId="6" xfId="0" applyFont="1" applyFill="1" applyBorder="1" applyAlignment="1">
      <alignment horizontal="center" vertical="center"/>
    </xf>
    <xf numFmtId="0" fontId="4" fillId="3" borderId="6" xfId="0" applyFont="1" applyFill="1" applyBorder="1" applyAlignment="1">
      <alignment vertical="center" wrapText="1"/>
    </xf>
    <xf numFmtId="0" fontId="4" fillId="0" borderId="0" xfId="0" applyFont="1" applyAlignment="1">
      <alignment horizontal="center" vertical="center" wrapText="1"/>
    </xf>
    <xf numFmtId="9" fontId="2" fillId="0" borderId="2" xfId="0" applyNumberFormat="1" applyFont="1" applyFill="1" applyBorder="1" applyAlignment="1">
      <alignment vertical="center" wrapText="1"/>
    </xf>
    <xf numFmtId="9" fontId="2" fillId="0" borderId="2" xfId="0" applyNumberFormat="1" applyFont="1" applyBorder="1" applyAlignment="1">
      <alignment vertical="center" wrapText="1"/>
    </xf>
    <xf numFmtId="0" fontId="6" fillId="0" borderId="4" xfId="0" applyFont="1" applyBorder="1" applyAlignment="1">
      <alignment vertical="center"/>
    </xf>
    <xf numFmtId="0" fontId="2" fillId="0" borderId="2" xfId="0" applyFont="1" applyFill="1" applyBorder="1" applyAlignment="1">
      <alignment horizontal="left" vertical="center" wrapText="1"/>
    </xf>
    <xf numFmtId="3" fontId="2" fillId="0" borderId="2" xfId="0" applyNumberFormat="1" applyFont="1" applyBorder="1" applyAlignment="1">
      <alignment horizontal="right" vertical="center" wrapText="1"/>
    </xf>
    <xf numFmtId="0" fontId="2" fillId="0" borderId="2" xfId="0" applyFont="1" applyBorder="1" applyAlignment="1">
      <alignment horizontal="right" vertical="center" wrapText="1"/>
    </xf>
    <xf numFmtId="3" fontId="2" fillId="0" borderId="2" xfId="0" applyNumberFormat="1" applyFont="1" applyFill="1" applyBorder="1" applyAlignment="1">
      <alignment vertical="center" wrapText="1"/>
    </xf>
    <xf numFmtId="3" fontId="5" fillId="0" borderId="2" xfId="0" applyNumberFormat="1" applyFont="1" applyBorder="1" applyAlignment="1">
      <alignment vertical="center" wrapText="1"/>
    </xf>
    <xf numFmtId="3" fontId="2" fillId="0" borderId="0" xfId="0" applyNumberFormat="1" applyFont="1" applyAlignment="1">
      <alignment vertical="center" wrapText="1"/>
    </xf>
    <xf numFmtId="9" fontId="2" fillId="5" borderId="2" xfId="0" applyNumberFormat="1" applyFont="1" applyFill="1" applyBorder="1" applyAlignment="1">
      <alignment vertical="center" wrapText="1"/>
    </xf>
    <xf numFmtId="0" fontId="2" fillId="0" borderId="2" xfId="0" applyFont="1" applyBorder="1" applyAlignment="1">
      <alignment vertical="center" wrapText="1"/>
    </xf>
    <xf numFmtId="3" fontId="5" fillId="0" borderId="2" xfId="0" applyNumberFormat="1" applyFont="1" applyFill="1" applyBorder="1" applyAlignment="1">
      <alignment vertical="center" wrapText="1"/>
    </xf>
    <xf numFmtId="0" fontId="2" fillId="0" borderId="3" xfId="0" applyFont="1" applyFill="1" applyBorder="1" applyAlignment="1">
      <alignment horizontal="left" vertical="center" wrapText="1"/>
    </xf>
    <xf numFmtId="3" fontId="2" fillId="0" borderId="3" xfId="0" applyNumberFormat="1" applyFont="1" applyBorder="1" applyAlignment="1">
      <alignment horizontal="right" vertical="center" wrapText="1"/>
    </xf>
    <xf numFmtId="3" fontId="2" fillId="0" borderId="2" xfId="0" applyNumberFormat="1" applyFont="1" applyFill="1" applyBorder="1" applyAlignment="1">
      <alignment horizontal="right" vertical="center" wrapText="1"/>
    </xf>
    <xf numFmtId="0" fontId="3" fillId="0" borderId="2" xfId="0" applyFont="1" applyBorder="1" applyAlignment="1">
      <alignment horizontal="center" vertical="center" wrapText="1"/>
    </xf>
    <xf numFmtId="3" fontId="3" fillId="0" borderId="2" xfId="0" applyNumberFormat="1" applyFont="1" applyBorder="1" applyAlignment="1">
      <alignment horizontal="right" vertical="center" wrapText="1"/>
    </xf>
    <xf numFmtId="0" fontId="2" fillId="0" borderId="0" xfId="0" applyFont="1" applyAlignment="1">
      <alignment horizontal="left" vertical="center"/>
    </xf>
    <xf numFmtId="3" fontId="2" fillId="0" borderId="3" xfId="0" applyNumberFormat="1" applyFont="1" applyFill="1" applyBorder="1" applyAlignment="1">
      <alignment horizontal="right" vertical="center" wrapText="1"/>
    </xf>
    <xf numFmtId="9" fontId="2" fillId="0" borderId="3" xfId="0" applyNumberFormat="1" applyFont="1" applyFill="1" applyBorder="1" applyAlignment="1">
      <alignment vertical="center" wrapText="1"/>
    </xf>
    <xf numFmtId="9" fontId="2" fillId="0" borderId="3" xfId="0" applyNumberFormat="1" applyFont="1" applyBorder="1" applyAlignment="1">
      <alignment vertical="center" wrapText="1"/>
    </xf>
    <xf numFmtId="9" fontId="2" fillId="5" borderId="3" xfId="0" applyNumberFormat="1" applyFont="1" applyFill="1" applyBorder="1" applyAlignment="1">
      <alignment vertical="center" wrapText="1"/>
    </xf>
    <xf numFmtId="0" fontId="4" fillId="3" borderId="12" xfId="0" applyFont="1" applyFill="1" applyBorder="1" applyAlignment="1">
      <alignment vertical="center" wrapText="1"/>
    </xf>
    <xf numFmtId="165" fontId="2" fillId="0" borderId="2" xfId="0" applyNumberFormat="1" applyFont="1" applyBorder="1" applyAlignment="1">
      <alignment horizontal="center" vertical="center" wrapText="1"/>
    </xf>
    <xf numFmtId="0" fontId="6" fillId="0" borderId="11" xfId="0" applyFont="1" applyBorder="1" applyAlignment="1">
      <alignment vertical="center"/>
    </xf>
    <xf numFmtId="0" fontId="5" fillId="0" borderId="2" xfId="0" applyFont="1" applyBorder="1" applyAlignment="1">
      <alignment vertical="center"/>
    </xf>
    <xf numFmtId="0" fontId="11" fillId="0" borderId="2" xfId="1" applyFont="1" applyFill="1" applyBorder="1" applyAlignment="1">
      <alignment horizontal="center" vertical="center" wrapText="1"/>
    </xf>
    <xf numFmtId="0" fontId="12" fillId="0" borderId="8" xfId="0" applyFont="1" applyFill="1" applyBorder="1" applyAlignment="1">
      <alignment vertical="center" wrapText="1"/>
    </xf>
    <xf numFmtId="9" fontId="3" fillId="0" borderId="2" xfId="0" applyNumberFormat="1" applyFont="1" applyBorder="1" applyAlignment="1">
      <alignment horizontal="center" vertical="center" wrapText="1"/>
    </xf>
    <xf numFmtId="9" fontId="3" fillId="0" borderId="2" xfId="0" applyNumberFormat="1" applyFont="1" applyBorder="1" applyAlignment="1">
      <alignment horizontal="right" vertical="center" wrapText="1"/>
    </xf>
    <xf numFmtId="0" fontId="2" fillId="5" borderId="0" xfId="0" applyFont="1" applyFill="1" applyAlignment="1">
      <alignment vertical="center" wrapText="1"/>
    </xf>
    <xf numFmtId="0" fontId="2" fillId="5" borderId="0" xfId="0" applyFont="1" applyFill="1" applyAlignment="1">
      <alignment horizontal="left" vertical="center"/>
    </xf>
    <xf numFmtId="3" fontId="14" fillId="0" borderId="2" xfId="0" applyNumberFormat="1" applyFont="1" applyFill="1" applyBorder="1" applyAlignment="1">
      <alignment horizontal="right" vertical="center"/>
    </xf>
    <xf numFmtId="3" fontId="14" fillId="0" borderId="2" xfId="0" applyNumberFormat="1" applyFont="1" applyBorder="1" applyAlignment="1">
      <alignment horizontal="right" vertical="center"/>
    </xf>
    <xf numFmtId="3" fontId="6" fillId="0" borderId="2" xfId="0" applyNumberFormat="1" applyFont="1" applyBorder="1" applyAlignment="1">
      <alignment vertical="center"/>
    </xf>
    <xf numFmtId="3" fontId="14" fillId="0" borderId="2" xfId="0" applyNumberFormat="1" applyFont="1" applyFill="1" applyBorder="1" applyAlignment="1">
      <alignment vertical="center"/>
    </xf>
    <xf numFmtId="3" fontId="14" fillId="0" borderId="2" xfId="0" applyNumberFormat="1" applyFont="1" applyBorder="1" applyAlignment="1">
      <alignment vertical="center"/>
    </xf>
    <xf numFmtId="3" fontId="2" fillId="0" borderId="3" xfId="0" applyNumberFormat="1" applyFont="1" applyBorder="1" applyAlignment="1">
      <alignment horizontal="right" vertical="center" wrapText="1"/>
    </xf>
    <xf numFmtId="3" fontId="2" fillId="0" borderId="14" xfId="0" applyNumberFormat="1" applyFont="1" applyBorder="1" applyAlignment="1">
      <alignment horizontal="right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14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left" vertical="center" wrapText="1"/>
    </xf>
    <xf numFmtId="0" fontId="2" fillId="0" borderId="14" xfId="0" applyFont="1" applyBorder="1" applyAlignment="1">
      <alignment horizontal="left" vertical="center" wrapText="1"/>
    </xf>
    <xf numFmtId="3" fontId="6" fillId="0" borderId="3" xfId="0" applyNumberFormat="1" applyFont="1" applyBorder="1" applyAlignment="1">
      <alignment vertical="center"/>
    </xf>
    <xf numFmtId="3" fontId="6" fillId="0" borderId="14" xfId="0" applyNumberFormat="1" applyFont="1" applyBorder="1" applyAlignment="1">
      <alignment vertical="center"/>
    </xf>
    <xf numFmtId="0" fontId="2" fillId="5" borderId="0" xfId="0" applyFont="1" applyFill="1" applyAlignment="1">
      <alignment horizontal="left" vertical="center" wrapText="1"/>
    </xf>
    <xf numFmtId="0" fontId="0" fillId="5" borderId="0" xfId="0" applyFill="1" applyAlignment="1">
      <alignment vertical="center"/>
    </xf>
    <xf numFmtId="0" fontId="2" fillId="0" borderId="9" xfId="0" applyFont="1" applyFill="1" applyBorder="1" applyAlignment="1">
      <alignment horizontal="center" vertical="center" wrapText="1"/>
    </xf>
    <xf numFmtId="0" fontId="0" fillId="0" borderId="9" xfId="0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left" vertical="center" wrapText="1"/>
    </xf>
    <xf numFmtId="0" fontId="5" fillId="0" borderId="14" xfId="0" applyFont="1" applyFill="1" applyBorder="1" applyAlignment="1">
      <alignment horizontal="left" vertical="center" wrapText="1"/>
    </xf>
    <xf numFmtId="0" fontId="6" fillId="0" borderId="3" xfId="0" applyFont="1" applyBorder="1" applyAlignment="1">
      <alignment horizontal="center" vertical="center"/>
    </xf>
    <xf numFmtId="0" fontId="6" fillId="0" borderId="14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0" fontId="1" fillId="0" borderId="0" xfId="0" applyFont="1" applyAlignment="1">
      <alignment horizontal="left" vertical="center" wrapText="1"/>
    </xf>
    <xf numFmtId="0" fontId="9" fillId="0" borderId="0" xfId="0" applyFont="1" applyAlignment="1">
      <alignment horizontal="left" vertical="center" wrapText="1"/>
    </xf>
    <xf numFmtId="164" fontId="2" fillId="0" borderId="3" xfId="0" applyNumberFormat="1" applyFont="1" applyBorder="1" applyAlignment="1">
      <alignment horizontal="center" vertical="center" wrapText="1"/>
    </xf>
    <xf numFmtId="164" fontId="2" fillId="0" borderId="14" xfId="0" applyNumberFormat="1" applyFont="1" applyBorder="1" applyAlignment="1">
      <alignment horizontal="center" vertical="center" wrapText="1"/>
    </xf>
    <xf numFmtId="0" fontId="2" fillId="3" borderId="9" xfId="0" applyFont="1" applyFill="1" applyBorder="1" applyAlignment="1">
      <alignment horizontal="center" vertical="center" wrapText="1"/>
    </xf>
    <xf numFmtId="0" fontId="7" fillId="4" borderId="8" xfId="0" applyFont="1" applyFill="1" applyBorder="1" applyAlignment="1">
      <alignment horizontal="center" vertical="center"/>
    </xf>
    <xf numFmtId="0" fontId="7" fillId="4" borderId="10" xfId="0" applyFont="1" applyFill="1" applyBorder="1" applyAlignment="1">
      <alignment horizontal="center" vertical="center"/>
    </xf>
    <xf numFmtId="0" fontId="7" fillId="4" borderId="7" xfId="0" applyFont="1" applyFill="1" applyBorder="1" applyAlignment="1">
      <alignment horizontal="center" vertical="center"/>
    </xf>
    <xf numFmtId="0" fontId="8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5" borderId="0" xfId="0" applyFont="1" applyFill="1" applyAlignment="1">
      <alignment horizontal="center" vertical="center"/>
    </xf>
    <xf numFmtId="0" fontId="2" fillId="0" borderId="0" xfId="0" applyFont="1" applyAlignment="1">
      <alignment vertical="center"/>
    </xf>
    <xf numFmtId="0" fontId="0" fillId="0" borderId="0" xfId="0" applyAlignment="1">
      <alignment vertical="center"/>
    </xf>
    <xf numFmtId="9" fontId="2" fillId="0" borderId="3" xfId="0" applyNumberFormat="1" applyFont="1" applyFill="1" applyBorder="1" applyAlignment="1">
      <alignment horizontal="right" vertical="center" wrapText="1"/>
    </xf>
    <xf numFmtId="9" fontId="2" fillId="0" borderId="14" xfId="0" applyNumberFormat="1" applyFont="1" applyFill="1" applyBorder="1" applyAlignment="1">
      <alignment horizontal="right" vertical="center" wrapText="1"/>
    </xf>
    <xf numFmtId="9" fontId="2" fillId="5" borderId="3" xfId="0" applyNumberFormat="1" applyFont="1" applyFill="1" applyBorder="1" applyAlignment="1">
      <alignment horizontal="right" vertical="center" wrapText="1"/>
    </xf>
    <xf numFmtId="9" fontId="2" fillId="5" borderId="14" xfId="0" applyNumberFormat="1" applyFont="1" applyFill="1" applyBorder="1" applyAlignment="1">
      <alignment horizontal="right" vertical="center" wrapText="1"/>
    </xf>
    <xf numFmtId="3" fontId="4" fillId="0" borderId="3" xfId="0" applyNumberFormat="1" applyFont="1" applyFill="1" applyBorder="1" applyAlignment="1">
      <alignment horizontal="right" vertical="center"/>
    </xf>
    <xf numFmtId="3" fontId="4" fillId="0" borderId="14" xfId="0" applyNumberFormat="1" applyFont="1" applyFill="1" applyBorder="1" applyAlignment="1">
      <alignment horizontal="right" vertical="center"/>
    </xf>
    <xf numFmtId="3" fontId="2" fillId="0" borderId="3" xfId="0" applyNumberFormat="1" applyFont="1" applyFill="1" applyBorder="1" applyAlignment="1">
      <alignment horizontal="right" vertical="center" wrapText="1"/>
    </xf>
    <xf numFmtId="3" fontId="2" fillId="0" borderId="14" xfId="0" applyNumberFormat="1" applyFont="1" applyFill="1" applyBorder="1" applyAlignment="1">
      <alignment horizontal="right" vertical="center" wrapText="1"/>
    </xf>
    <xf numFmtId="3" fontId="5" fillId="0" borderId="3" xfId="0" applyNumberFormat="1" applyFont="1" applyBorder="1" applyAlignment="1">
      <alignment horizontal="right" vertical="center" wrapText="1"/>
    </xf>
    <xf numFmtId="3" fontId="5" fillId="0" borderId="14" xfId="0" applyNumberFormat="1" applyFont="1" applyBorder="1" applyAlignment="1">
      <alignment horizontal="right" vertical="center" wrapText="1"/>
    </xf>
    <xf numFmtId="0" fontId="6" fillId="0" borderId="3" xfId="0" applyFont="1" applyBorder="1" applyAlignment="1">
      <alignment horizontal="left" vertical="center" wrapText="1"/>
    </xf>
    <xf numFmtId="0" fontId="6" fillId="0" borderId="15" xfId="0" applyFont="1" applyBorder="1" applyAlignment="1">
      <alignment horizontal="left" vertical="center" wrapText="1"/>
    </xf>
    <xf numFmtId="0" fontId="2" fillId="0" borderId="3" xfId="0" applyFont="1" applyFill="1" applyBorder="1" applyAlignment="1">
      <alignment horizontal="left" vertical="center" wrapText="1"/>
    </xf>
    <xf numFmtId="0" fontId="2" fillId="0" borderId="14" xfId="0" applyFont="1" applyFill="1" applyBorder="1" applyAlignment="1">
      <alignment horizontal="left" vertical="center" wrapText="1"/>
    </xf>
    <xf numFmtId="3" fontId="2" fillId="0" borderId="3" xfId="0" applyNumberFormat="1" applyFont="1" applyBorder="1" applyAlignment="1">
      <alignment horizontal="center" vertical="center" wrapText="1"/>
    </xf>
    <xf numFmtId="3" fontId="2" fillId="0" borderId="14" xfId="0" applyNumberFormat="1" applyFont="1" applyBorder="1" applyAlignment="1">
      <alignment horizontal="center" vertical="center" wrapText="1"/>
    </xf>
    <xf numFmtId="0" fontId="2" fillId="3" borderId="13" xfId="0" applyFont="1" applyFill="1" applyBorder="1" applyAlignment="1">
      <alignment horizontal="center" vertical="center" wrapText="1"/>
    </xf>
    <xf numFmtId="0" fontId="2" fillId="6" borderId="0" xfId="0" applyFont="1" applyFill="1" applyAlignment="1">
      <alignment horizontal="center" vertical="center"/>
    </xf>
  </cellXfs>
  <cellStyles count="2">
    <cellStyle name="Normal" xfId="0" builtinId="0"/>
    <cellStyle name="Normal 10 2 2" xfId="1"/>
  </cellStyles>
  <dxfs count="19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colors>
    <mruColors>
      <color rgb="FFF4688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8" tint="0.79998168889431442"/>
  </sheetPr>
  <dimension ref="B1:BF47"/>
  <sheetViews>
    <sheetView showGridLines="0" tabSelected="1" topLeftCell="A9" zoomScaleNormal="100" workbookViewId="0">
      <pane xSplit="6" ySplit="6" topLeftCell="G15" activePane="bottomRight" state="frozen"/>
      <selection activeCell="A9" sqref="A9"/>
      <selection pane="topRight" activeCell="G9" sqref="G9"/>
      <selection pane="bottomLeft" activeCell="A15" sqref="A15"/>
      <selection pane="bottomRight" activeCell="F19" sqref="F19"/>
    </sheetView>
  </sheetViews>
  <sheetFormatPr baseColWidth="10" defaultColWidth="11.42578125" defaultRowHeight="11.25" x14ac:dyDescent="0.25"/>
  <cols>
    <col min="1" max="1" width="11.42578125" style="27"/>
    <col min="2" max="2" width="4.42578125" style="27" customWidth="1"/>
    <col min="3" max="3" width="9.7109375" style="27" customWidth="1"/>
    <col min="4" max="4" width="7.85546875" style="27" customWidth="1"/>
    <col min="5" max="5" width="12.7109375" style="27" customWidth="1"/>
    <col min="6" max="6" width="29.140625" style="27" customWidth="1"/>
    <col min="7" max="7" width="12" style="27" bestFit="1" customWidth="1"/>
    <col min="8" max="8" width="12.28515625" style="27" customWidth="1"/>
    <col min="9" max="9" width="9.7109375" style="27" customWidth="1"/>
    <col min="10" max="10" width="12" style="27" customWidth="1"/>
    <col min="11" max="11" width="39.28515625" style="27" customWidth="1"/>
    <col min="12" max="12" width="19.85546875" style="27" customWidth="1"/>
    <col min="13" max="13" width="19" style="27" customWidth="1"/>
    <col min="14" max="19" width="12.7109375" style="27" customWidth="1"/>
    <col min="20" max="20" width="12" style="27" bestFit="1" customWidth="1"/>
    <col min="21" max="23" width="12.7109375" style="27" customWidth="1"/>
    <col min="24" max="34" width="8.28515625" style="27" customWidth="1"/>
    <col min="35" max="37" width="11.42578125" style="27" customWidth="1"/>
    <col min="38" max="38" width="13.28515625" style="27" customWidth="1"/>
    <col min="39" max="56" width="11.42578125" style="27"/>
    <col min="57" max="58" width="12.7109375" style="27" customWidth="1"/>
    <col min="59" max="16384" width="11.42578125" style="27"/>
  </cols>
  <sheetData>
    <row r="1" spans="2:58" hidden="1" x14ac:dyDescent="0.25">
      <c r="B1" s="102"/>
      <c r="C1" s="102"/>
      <c r="D1" s="102"/>
      <c r="E1" s="103"/>
      <c r="F1" s="103"/>
      <c r="G1" s="103"/>
      <c r="H1" s="103"/>
      <c r="I1" s="103"/>
      <c r="J1" s="103"/>
      <c r="K1" s="103"/>
      <c r="L1" s="103"/>
      <c r="M1" s="103"/>
      <c r="N1" s="103"/>
      <c r="O1" s="103"/>
      <c r="P1" s="103"/>
      <c r="Q1" s="103"/>
      <c r="R1" s="103"/>
      <c r="S1" s="103"/>
      <c r="T1" s="103"/>
      <c r="U1" s="103"/>
      <c r="V1" s="103"/>
      <c r="W1" s="103"/>
      <c r="X1" s="103"/>
      <c r="Y1" s="103"/>
      <c r="Z1" s="103"/>
      <c r="AA1" s="103"/>
      <c r="AB1" s="103"/>
      <c r="AC1" s="103"/>
      <c r="AD1" s="103"/>
      <c r="AE1" s="103"/>
      <c r="AF1" s="103"/>
      <c r="AG1" s="103"/>
      <c r="AH1" s="103"/>
      <c r="AI1" s="103"/>
      <c r="AJ1" s="103"/>
      <c r="AK1" s="103"/>
      <c r="AL1" s="24"/>
    </row>
    <row r="2" spans="2:58" hidden="1" x14ac:dyDescent="0.25">
      <c r="B2" s="103"/>
      <c r="C2" s="103"/>
      <c r="D2" s="103"/>
      <c r="E2" s="103"/>
      <c r="F2" s="103"/>
      <c r="G2" s="103"/>
      <c r="H2" s="103"/>
      <c r="I2" s="103"/>
      <c r="J2" s="103"/>
      <c r="K2" s="103"/>
      <c r="L2" s="103"/>
      <c r="M2" s="103"/>
      <c r="N2" s="103"/>
      <c r="O2" s="103"/>
      <c r="P2" s="103"/>
      <c r="Q2" s="103"/>
      <c r="R2" s="103"/>
      <c r="S2" s="103"/>
      <c r="T2" s="103"/>
      <c r="U2" s="103"/>
      <c r="V2" s="103"/>
      <c r="W2" s="103"/>
      <c r="X2" s="103"/>
      <c r="Y2" s="103"/>
      <c r="Z2" s="103"/>
      <c r="AA2" s="103"/>
      <c r="AB2" s="103"/>
      <c r="AC2" s="103"/>
      <c r="AD2" s="103"/>
      <c r="AE2" s="103"/>
      <c r="AF2" s="103"/>
      <c r="AG2" s="103"/>
      <c r="AH2" s="103"/>
      <c r="AI2" s="103"/>
      <c r="AJ2" s="103"/>
      <c r="AK2" s="103"/>
      <c r="AL2" s="24"/>
    </row>
    <row r="3" spans="2:58" ht="12.75" hidden="1" customHeight="1" x14ac:dyDescent="0.25">
      <c r="B3" s="93"/>
      <c r="C3" s="93"/>
      <c r="D3" s="93"/>
      <c r="E3" s="93"/>
      <c r="F3" s="93"/>
      <c r="G3" s="93"/>
      <c r="H3" s="93"/>
      <c r="I3" s="93"/>
      <c r="J3" s="93"/>
      <c r="K3" s="93"/>
      <c r="L3" s="93"/>
      <c r="M3" s="93"/>
      <c r="N3" s="93"/>
      <c r="O3" s="93"/>
      <c r="P3" s="93"/>
      <c r="Q3" s="93"/>
      <c r="R3" s="93"/>
      <c r="S3" s="93"/>
      <c r="T3" s="93"/>
      <c r="U3" s="93"/>
      <c r="V3" s="93"/>
      <c r="W3" s="93"/>
      <c r="X3" s="93"/>
      <c r="Y3" s="93"/>
      <c r="Z3" s="93"/>
      <c r="AA3" s="93"/>
      <c r="AB3" s="93"/>
      <c r="AC3" s="93"/>
      <c r="AD3" s="93"/>
      <c r="AE3" s="93"/>
      <c r="AF3" s="93"/>
      <c r="AG3" s="93"/>
      <c r="AH3" s="93"/>
      <c r="AI3" s="93"/>
      <c r="AJ3" s="93"/>
      <c r="AK3" s="93"/>
      <c r="AL3" s="29"/>
    </row>
    <row r="4" spans="2:58" ht="21.75" hidden="1" customHeight="1" x14ac:dyDescent="0.25">
      <c r="B4" s="93"/>
      <c r="C4" s="93"/>
      <c r="D4" s="93"/>
      <c r="E4" s="93"/>
      <c r="F4" s="93"/>
      <c r="G4" s="93"/>
      <c r="H4" s="93"/>
      <c r="I4" s="93"/>
      <c r="J4" s="93"/>
      <c r="K4" s="93"/>
      <c r="L4" s="93"/>
      <c r="M4" s="93"/>
      <c r="N4" s="93"/>
      <c r="O4" s="93"/>
      <c r="P4" s="93"/>
      <c r="Q4" s="93"/>
      <c r="R4" s="93"/>
      <c r="S4" s="93"/>
      <c r="T4" s="93"/>
      <c r="U4" s="93"/>
      <c r="V4" s="93"/>
      <c r="W4" s="93"/>
      <c r="X4" s="93"/>
      <c r="Y4" s="93"/>
      <c r="Z4" s="93"/>
      <c r="AA4" s="93"/>
      <c r="AB4" s="93"/>
      <c r="AC4" s="93"/>
      <c r="AD4" s="93"/>
      <c r="AE4" s="93"/>
      <c r="AF4" s="93"/>
      <c r="AG4" s="93"/>
      <c r="AH4" s="93"/>
      <c r="AI4" s="93"/>
      <c r="AJ4" s="93"/>
      <c r="AK4" s="93"/>
      <c r="AL4" s="29"/>
    </row>
    <row r="5" spans="2:58" ht="11.25" hidden="1" customHeight="1" x14ac:dyDescent="0.25">
      <c r="B5" s="93"/>
      <c r="C5" s="93"/>
      <c r="D5" s="93"/>
      <c r="E5" s="93"/>
      <c r="F5" s="93"/>
      <c r="G5" s="93"/>
      <c r="H5" s="93"/>
      <c r="I5" s="93"/>
      <c r="J5" s="93"/>
      <c r="K5" s="93"/>
      <c r="L5" s="93"/>
      <c r="M5" s="93"/>
      <c r="N5" s="93"/>
      <c r="O5" s="93"/>
      <c r="P5" s="93"/>
      <c r="Q5" s="93"/>
      <c r="R5" s="93"/>
      <c r="S5" s="93"/>
      <c r="T5" s="93"/>
      <c r="U5" s="93"/>
      <c r="V5" s="93"/>
      <c r="W5" s="93"/>
      <c r="X5" s="93"/>
      <c r="Y5" s="93"/>
      <c r="Z5" s="93"/>
      <c r="AA5" s="93"/>
      <c r="AB5" s="93"/>
      <c r="AC5" s="93"/>
      <c r="AD5" s="93"/>
      <c r="AE5" s="93"/>
      <c r="AF5" s="93"/>
      <c r="AG5" s="93"/>
      <c r="AH5" s="93"/>
      <c r="AI5" s="93"/>
      <c r="AJ5" s="93"/>
      <c r="AK5" s="93"/>
      <c r="AL5" s="29"/>
    </row>
    <row r="6" spans="2:58" ht="15" hidden="1" customHeight="1" x14ac:dyDescent="0.25">
      <c r="B6" s="93"/>
      <c r="C6" s="93"/>
      <c r="D6" s="93"/>
      <c r="E6" s="93"/>
      <c r="F6" s="93"/>
      <c r="G6" s="93"/>
      <c r="H6" s="93"/>
      <c r="I6" s="93"/>
      <c r="J6" s="93"/>
      <c r="K6" s="93"/>
      <c r="L6" s="93"/>
      <c r="M6" s="93"/>
      <c r="N6" s="93"/>
      <c r="O6" s="93"/>
      <c r="P6" s="93"/>
      <c r="Q6" s="93"/>
      <c r="R6" s="93"/>
      <c r="S6" s="93"/>
      <c r="T6" s="93"/>
      <c r="U6" s="93"/>
      <c r="V6" s="93"/>
      <c r="W6" s="93"/>
      <c r="X6" s="93"/>
      <c r="Y6" s="93"/>
      <c r="Z6" s="93"/>
      <c r="AA6" s="93"/>
      <c r="AB6" s="93"/>
      <c r="AC6" s="93"/>
      <c r="AD6" s="93"/>
      <c r="AE6" s="93"/>
      <c r="AF6" s="93"/>
      <c r="AG6" s="93"/>
      <c r="AH6" s="93"/>
      <c r="AI6" s="93"/>
      <c r="AJ6" s="93"/>
      <c r="AK6" s="93"/>
      <c r="AL6" s="29"/>
    </row>
    <row r="7" spans="2:58" ht="21" hidden="1" customHeight="1" x14ac:dyDescent="0.25">
      <c r="B7" s="93"/>
      <c r="C7" s="93"/>
      <c r="D7" s="93"/>
      <c r="E7" s="93"/>
      <c r="F7" s="93"/>
      <c r="G7" s="93"/>
      <c r="H7" s="93"/>
      <c r="I7" s="93"/>
      <c r="J7" s="93"/>
      <c r="K7" s="93"/>
      <c r="L7" s="93"/>
      <c r="M7" s="93"/>
      <c r="N7" s="93"/>
      <c r="O7" s="93"/>
      <c r="P7" s="93"/>
      <c r="Q7" s="93"/>
      <c r="R7" s="93"/>
      <c r="S7" s="93"/>
      <c r="T7" s="93"/>
      <c r="U7" s="93"/>
      <c r="V7" s="93"/>
      <c r="W7" s="93"/>
      <c r="X7" s="93"/>
      <c r="Y7" s="93"/>
      <c r="Z7" s="93"/>
      <c r="AA7" s="93"/>
      <c r="AB7" s="93"/>
      <c r="AC7" s="93"/>
      <c r="AD7" s="93"/>
      <c r="AE7" s="93"/>
      <c r="AF7" s="93"/>
      <c r="AG7" s="93"/>
      <c r="AH7" s="93"/>
      <c r="AI7" s="93"/>
      <c r="AJ7" s="93"/>
      <c r="AK7" s="93"/>
      <c r="AL7" s="29"/>
    </row>
    <row r="8" spans="2:58" ht="16.5" hidden="1" customHeight="1" x14ac:dyDescent="0.25">
      <c r="B8" s="93"/>
      <c r="C8" s="93"/>
      <c r="D8" s="93"/>
      <c r="E8" s="93"/>
      <c r="F8" s="93"/>
      <c r="G8" s="93"/>
      <c r="H8" s="93"/>
      <c r="I8" s="93"/>
      <c r="J8" s="93"/>
      <c r="K8" s="93"/>
      <c r="L8" s="93"/>
      <c r="M8" s="93"/>
      <c r="N8" s="93"/>
      <c r="O8" s="93"/>
      <c r="P8" s="93"/>
      <c r="Q8" s="93"/>
      <c r="R8" s="93"/>
      <c r="S8" s="93"/>
      <c r="T8" s="93"/>
      <c r="U8" s="93"/>
      <c r="V8" s="93"/>
      <c r="W8" s="93"/>
      <c r="X8" s="93"/>
      <c r="Y8" s="93"/>
      <c r="Z8" s="93"/>
      <c r="AA8" s="93"/>
      <c r="AB8" s="93"/>
      <c r="AC8" s="93"/>
      <c r="AD8" s="93"/>
      <c r="AE8" s="93"/>
      <c r="AF8" s="93"/>
      <c r="AG8" s="93"/>
      <c r="AH8" s="93"/>
      <c r="AI8" s="93"/>
      <c r="AJ8" s="93"/>
      <c r="AK8" s="93"/>
      <c r="AL8" s="29"/>
    </row>
    <row r="9" spans="2:58" ht="18.75" customHeight="1" x14ac:dyDescent="0.25">
      <c r="B9" s="93"/>
      <c r="C9" s="93"/>
      <c r="D9" s="93"/>
      <c r="E9" s="93"/>
      <c r="F9" s="93"/>
      <c r="G9" s="93"/>
      <c r="H9" s="93"/>
      <c r="I9" s="93"/>
      <c r="J9" s="93"/>
      <c r="K9" s="93"/>
      <c r="L9" s="93"/>
      <c r="M9" s="93"/>
      <c r="N9" s="93"/>
      <c r="O9" s="93"/>
      <c r="P9" s="93"/>
      <c r="Q9" s="93"/>
      <c r="R9" s="93"/>
      <c r="S9" s="93"/>
      <c r="T9" s="93"/>
      <c r="U9" s="93"/>
      <c r="V9" s="93"/>
      <c r="W9" s="93"/>
      <c r="X9" s="93"/>
      <c r="Y9" s="93"/>
      <c r="Z9" s="93"/>
      <c r="AA9" s="93"/>
      <c r="AB9" s="93"/>
      <c r="AC9" s="93"/>
      <c r="AD9" s="93"/>
      <c r="AE9" s="93"/>
      <c r="AF9" s="93"/>
      <c r="AG9" s="93"/>
      <c r="AH9" s="93"/>
      <c r="AI9" s="93"/>
      <c r="AJ9" s="93"/>
      <c r="AK9" s="93"/>
      <c r="AL9" s="29"/>
    </row>
    <row r="10" spans="2:58" ht="17.25" customHeight="1" x14ac:dyDescent="0.25">
      <c r="E10" s="94" t="s">
        <v>185</v>
      </c>
      <c r="F10" s="94"/>
      <c r="G10" s="94"/>
      <c r="H10" s="94"/>
      <c r="I10" s="94"/>
      <c r="J10" s="94"/>
      <c r="K10" s="94"/>
      <c r="L10" s="94"/>
      <c r="M10" s="94"/>
      <c r="N10" s="94"/>
      <c r="O10" s="94"/>
      <c r="P10" s="94"/>
      <c r="Q10" s="94"/>
      <c r="R10" s="94"/>
      <c r="S10" s="94"/>
      <c r="T10" s="94"/>
      <c r="U10" s="94"/>
      <c r="V10" s="94"/>
      <c r="W10" s="94"/>
      <c r="X10" s="94"/>
      <c r="Y10" s="94"/>
      <c r="Z10" s="94"/>
      <c r="AA10" s="94"/>
      <c r="AB10" s="94"/>
      <c r="AC10" s="94"/>
      <c r="AD10" s="94"/>
      <c r="AE10" s="94"/>
      <c r="AF10" s="94"/>
      <c r="AG10" s="94"/>
      <c r="AH10" s="94"/>
      <c r="AI10" s="94"/>
      <c r="AJ10" s="94"/>
      <c r="AK10" s="94"/>
      <c r="AL10" s="29"/>
      <c r="AM10" s="105" t="s">
        <v>116</v>
      </c>
      <c r="AN10" s="105"/>
      <c r="AO10" s="106"/>
      <c r="AP10" s="106"/>
      <c r="AQ10" s="106"/>
    </row>
    <row r="11" spans="2:58" ht="21.75" customHeight="1" x14ac:dyDescent="0.25">
      <c r="B11" s="30"/>
      <c r="C11" s="30"/>
      <c r="D11" s="30"/>
      <c r="E11" s="95"/>
      <c r="F11" s="95"/>
      <c r="G11" s="95"/>
      <c r="H11" s="95"/>
      <c r="I11" s="95"/>
      <c r="J11" s="95"/>
      <c r="K11" s="95"/>
      <c r="L11" s="95"/>
      <c r="M11" s="95"/>
      <c r="N11" s="95"/>
      <c r="O11" s="95"/>
      <c r="P11" s="95"/>
      <c r="Q11" s="95"/>
      <c r="R11" s="95"/>
      <c r="S11" s="95"/>
      <c r="T11" s="95"/>
      <c r="U11" s="95"/>
      <c r="V11" s="95"/>
      <c r="W11" s="95"/>
      <c r="X11" s="95"/>
      <c r="Y11" s="95"/>
      <c r="Z11" s="95"/>
      <c r="AA11" s="95"/>
      <c r="AB11" s="95"/>
      <c r="AC11" s="95"/>
      <c r="AD11" s="95"/>
      <c r="AE11" s="95"/>
      <c r="AF11" s="95"/>
      <c r="AG11" s="95"/>
      <c r="AH11" s="95"/>
      <c r="AI11" s="95"/>
      <c r="AJ11" s="95"/>
      <c r="AK11" s="95"/>
      <c r="AM11" s="104" t="s">
        <v>28</v>
      </c>
      <c r="AN11" s="104"/>
      <c r="AO11" s="104"/>
      <c r="AP11" s="104"/>
      <c r="AQ11" s="31"/>
    </row>
    <row r="12" spans="2:58" x14ac:dyDescent="0.25">
      <c r="AR12" s="98" t="s">
        <v>120</v>
      </c>
      <c r="AS12" s="98"/>
      <c r="AT12" s="98"/>
      <c r="AU12" s="98"/>
      <c r="AV12" s="98"/>
      <c r="AW12" s="98"/>
      <c r="AX12" s="98"/>
      <c r="AY12" s="98"/>
      <c r="AZ12" s="98"/>
      <c r="BA12" s="98"/>
      <c r="BB12" s="98"/>
      <c r="BC12" s="98"/>
      <c r="BD12" s="98"/>
      <c r="BE12" s="98"/>
      <c r="BF12" s="98"/>
    </row>
    <row r="13" spans="2:58" ht="25.5" customHeight="1" x14ac:dyDescent="0.25">
      <c r="C13" s="85"/>
      <c r="D13" s="85"/>
      <c r="K13" s="24"/>
      <c r="L13" s="24"/>
      <c r="M13" s="24"/>
      <c r="P13" s="85"/>
      <c r="Q13" s="86"/>
      <c r="R13" s="86"/>
      <c r="S13" s="86"/>
      <c r="T13" s="7"/>
      <c r="U13" s="8"/>
      <c r="V13" s="7"/>
      <c r="W13" s="7"/>
      <c r="X13" s="98" t="s">
        <v>118</v>
      </c>
      <c r="Y13" s="98"/>
      <c r="Z13" s="98"/>
      <c r="AA13" s="98"/>
      <c r="AB13" s="98"/>
      <c r="AC13" s="98"/>
      <c r="AD13" s="98"/>
      <c r="AE13" s="98"/>
      <c r="AF13" s="98"/>
      <c r="AG13" s="98"/>
      <c r="AH13" s="98"/>
      <c r="AI13" s="98"/>
      <c r="AJ13" s="98"/>
      <c r="AK13" s="98"/>
      <c r="AL13" s="24"/>
      <c r="AM13" s="99" t="s">
        <v>27</v>
      </c>
      <c r="AN13" s="100"/>
      <c r="AO13" s="101"/>
      <c r="AR13" s="32" t="s">
        <v>16</v>
      </c>
      <c r="AS13" s="32" t="s">
        <v>15</v>
      </c>
      <c r="AT13" s="32" t="s">
        <v>14</v>
      </c>
      <c r="AU13" s="32" t="s">
        <v>13</v>
      </c>
      <c r="AV13" s="32" t="s">
        <v>12</v>
      </c>
      <c r="AW13" s="32" t="s">
        <v>11</v>
      </c>
      <c r="AX13" s="32" t="s">
        <v>10</v>
      </c>
      <c r="AY13" s="32" t="s">
        <v>9</v>
      </c>
      <c r="AZ13" s="32" t="s">
        <v>8</v>
      </c>
      <c r="BA13" s="32" t="s">
        <v>7</v>
      </c>
      <c r="BB13" s="32" t="s">
        <v>6</v>
      </c>
      <c r="BC13" s="32" t="s">
        <v>5</v>
      </c>
      <c r="BD13" s="33" t="s">
        <v>122</v>
      </c>
      <c r="BE13" s="33" t="s">
        <v>123</v>
      </c>
      <c r="BF13" s="33" t="s">
        <v>124</v>
      </c>
    </row>
    <row r="14" spans="2:58" ht="55.5" customHeight="1" x14ac:dyDescent="0.25">
      <c r="B14" s="34" t="s">
        <v>26</v>
      </c>
      <c r="C14" s="35" t="s">
        <v>31</v>
      </c>
      <c r="D14" s="33" t="s">
        <v>41</v>
      </c>
      <c r="E14" s="34" t="s">
        <v>25</v>
      </c>
      <c r="F14" s="35" t="s">
        <v>24</v>
      </c>
      <c r="G14" s="32" t="s">
        <v>23</v>
      </c>
      <c r="H14" s="32" t="s">
        <v>22</v>
      </c>
      <c r="I14" s="32" t="s">
        <v>21</v>
      </c>
      <c r="J14" s="32" t="s">
        <v>20</v>
      </c>
      <c r="K14" s="36" t="s">
        <v>19</v>
      </c>
      <c r="L14" s="32" t="s">
        <v>35</v>
      </c>
      <c r="M14" s="32" t="s">
        <v>34</v>
      </c>
      <c r="N14" s="32" t="s">
        <v>18</v>
      </c>
      <c r="O14" s="32" t="s">
        <v>17</v>
      </c>
      <c r="P14" s="32" t="s">
        <v>115</v>
      </c>
      <c r="Q14" s="32" t="s">
        <v>178</v>
      </c>
      <c r="R14" s="32" t="s">
        <v>244</v>
      </c>
      <c r="S14" s="32" t="s">
        <v>29</v>
      </c>
      <c r="T14" s="32" t="s">
        <v>33</v>
      </c>
      <c r="U14" s="32" t="s">
        <v>38</v>
      </c>
      <c r="V14" s="32" t="s">
        <v>36</v>
      </c>
      <c r="W14" s="32" t="s">
        <v>32</v>
      </c>
      <c r="X14" s="60" t="s">
        <v>16</v>
      </c>
      <c r="Y14" s="32" t="s">
        <v>15</v>
      </c>
      <c r="Z14" s="32" t="s">
        <v>14</v>
      </c>
      <c r="AA14" s="32" t="s">
        <v>13</v>
      </c>
      <c r="AB14" s="32" t="s">
        <v>12</v>
      </c>
      <c r="AC14" s="32" t="s">
        <v>11</v>
      </c>
      <c r="AD14" s="32" t="s">
        <v>10</v>
      </c>
      <c r="AE14" s="32" t="s">
        <v>9</v>
      </c>
      <c r="AF14" s="32" t="s">
        <v>8</v>
      </c>
      <c r="AG14" s="32" t="s">
        <v>7</v>
      </c>
      <c r="AH14" s="32" t="s">
        <v>6</v>
      </c>
      <c r="AI14" s="32" t="s">
        <v>5</v>
      </c>
      <c r="AJ14" s="32" t="s">
        <v>183</v>
      </c>
      <c r="AK14" s="32" t="s">
        <v>4</v>
      </c>
      <c r="AL14" s="37"/>
      <c r="AM14" s="16">
        <v>2022</v>
      </c>
      <c r="AN14" s="16">
        <v>2023</v>
      </c>
      <c r="AO14" s="17" t="s">
        <v>3</v>
      </c>
      <c r="AR14" s="38">
        <v>0</v>
      </c>
      <c r="AS14" s="38">
        <v>0</v>
      </c>
      <c r="AT14" s="38">
        <v>0</v>
      </c>
      <c r="AU14" s="38">
        <v>0</v>
      </c>
      <c r="AV14" s="38">
        <v>0</v>
      </c>
      <c r="AW14" s="38">
        <v>0</v>
      </c>
      <c r="AX14" s="38">
        <v>0</v>
      </c>
      <c r="AY14" s="38">
        <v>0</v>
      </c>
      <c r="AZ14" s="38">
        <v>0</v>
      </c>
      <c r="BA14" s="38">
        <v>0</v>
      </c>
      <c r="BB14" s="38">
        <v>0</v>
      </c>
      <c r="BC14" s="38">
        <v>0</v>
      </c>
      <c r="BD14" s="39">
        <f>SUM(AR14:BC14)</f>
        <v>0</v>
      </c>
      <c r="BE14" s="39"/>
      <c r="BF14" s="39">
        <f>BE14-BD14</f>
        <v>0</v>
      </c>
    </row>
    <row r="15" spans="2:58" ht="46.5" customHeight="1" x14ac:dyDescent="0.25">
      <c r="B15" s="40">
        <v>1</v>
      </c>
      <c r="C15" s="25" t="s">
        <v>39</v>
      </c>
      <c r="D15" s="13" t="s">
        <v>40</v>
      </c>
      <c r="E15" s="18" t="s">
        <v>125</v>
      </c>
      <c r="F15" s="19" t="s">
        <v>126</v>
      </c>
      <c r="G15" s="2" t="s">
        <v>186</v>
      </c>
      <c r="H15" s="2" t="s">
        <v>188</v>
      </c>
      <c r="I15" s="11" t="s">
        <v>187</v>
      </c>
      <c r="J15" s="2"/>
      <c r="K15" s="2" t="s">
        <v>220</v>
      </c>
      <c r="L15" s="2"/>
      <c r="M15" s="2"/>
      <c r="N15" s="42">
        <v>24899357</v>
      </c>
      <c r="O15" s="42">
        <v>24899357</v>
      </c>
      <c r="P15" s="43">
        <v>0</v>
      </c>
      <c r="Q15" s="42">
        <v>13988</v>
      </c>
      <c r="R15" s="42">
        <v>0</v>
      </c>
      <c r="S15" s="61">
        <f>IFERROR(Q15/O15,0)</f>
        <v>5.61781575323411E-4</v>
      </c>
      <c r="T15" s="42">
        <f>P15+Q15</f>
        <v>13988</v>
      </c>
      <c r="U15" s="2" t="s">
        <v>73</v>
      </c>
      <c r="V15" s="2">
        <v>319</v>
      </c>
      <c r="W15" s="2" t="s">
        <v>181</v>
      </c>
      <c r="X15" s="4">
        <v>0</v>
      </c>
      <c r="Y15" s="4">
        <v>0</v>
      </c>
      <c r="Z15" s="4">
        <v>0</v>
      </c>
      <c r="AA15" s="4"/>
      <c r="AB15" s="4"/>
      <c r="AC15" s="4"/>
      <c r="AD15" s="4"/>
      <c r="AE15" s="4"/>
      <c r="AF15" s="4"/>
      <c r="AG15" s="4"/>
      <c r="AH15" s="4"/>
      <c r="AI15" s="45"/>
      <c r="AJ15" s="4">
        <f>SUM(X15:AI15)</f>
        <v>0</v>
      </c>
      <c r="AK15" s="4">
        <f>+T15-AJ15</f>
        <v>13988</v>
      </c>
      <c r="AL15" s="46"/>
      <c r="AM15" s="70">
        <v>64297</v>
      </c>
      <c r="AN15" s="71">
        <v>0</v>
      </c>
      <c r="AO15" s="72">
        <f>AM15+AN15</f>
        <v>64297</v>
      </c>
      <c r="AR15" s="38">
        <v>0</v>
      </c>
      <c r="AS15" s="38">
        <v>0</v>
      </c>
      <c r="AT15" s="47">
        <v>0</v>
      </c>
      <c r="AU15" s="38">
        <v>0</v>
      </c>
      <c r="AV15" s="38">
        <v>0</v>
      </c>
      <c r="AW15" s="38">
        <v>0</v>
      </c>
      <c r="AX15" s="38">
        <v>0</v>
      </c>
      <c r="AY15" s="38">
        <v>0</v>
      </c>
      <c r="AZ15" s="38">
        <v>0</v>
      </c>
      <c r="BA15" s="38">
        <v>0</v>
      </c>
      <c r="BB15" s="38">
        <v>0</v>
      </c>
      <c r="BC15" s="38">
        <v>0</v>
      </c>
      <c r="BD15" s="39">
        <f t="shared" ref="BD15:BD43" si="0">SUM(AR15:BC15)</f>
        <v>0</v>
      </c>
      <c r="BE15" s="39"/>
      <c r="BF15" s="39">
        <f t="shared" ref="BF15:BF43" si="1">BE15-BD15</f>
        <v>0</v>
      </c>
    </row>
    <row r="16" spans="2:58" ht="46.5" customHeight="1" x14ac:dyDescent="0.25">
      <c r="B16" s="62">
        <v>2</v>
      </c>
      <c r="C16" s="25" t="s">
        <v>39</v>
      </c>
      <c r="D16" s="11" t="s">
        <v>40</v>
      </c>
      <c r="E16" s="18" t="s">
        <v>127</v>
      </c>
      <c r="F16" s="19" t="s">
        <v>128</v>
      </c>
      <c r="G16" s="2" t="s">
        <v>112</v>
      </c>
      <c r="H16" s="2" t="s">
        <v>190</v>
      </c>
      <c r="I16" s="11" t="s">
        <v>187</v>
      </c>
      <c r="J16" s="2"/>
      <c r="K16" s="2" t="s">
        <v>220</v>
      </c>
      <c r="L16" s="2"/>
      <c r="M16" s="2"/>
      <c r="N16" s="42">
        <v>24899357</v>
      </c>
      <c r="O16" s="42">
        <v>24899357</v>
      </c>
      <c r="P16" s="43">
        <v>0</v>
      </c>
      <c r="Q16" s="42">
        <v>10320</v>
      </c>
      <c r="R16" s="42">
        <v>0</v>
      </c>
      <c r="S16" s="61">
        <f t="shared" ref="S16:S43" si="2">IFERROR(Q16/O16,0)</f>
        <v>4.1446853426777247E-4</v>
      </c>
      <c r="T16" s="42">
        <f t="shared" ref="T16:T34" si="3">P16+Q16</f>
        <v>10320</v>
      </c>
      <c r="U16" s="2" t="s">
        <v>73</v>
      </c>
      <c r="V16" s="2">
        <v>319</v>
      </c>
      <c r="W16" s="2" t="s">
        <v>181</v>
      </c>
      <c r="X16" s="4">
        <v>0</v>
      </c>
      <c r="Y16" s="4">
        <v>0</v>
      </c>
      <c r="Z16" s="4">
        <v>0</v>
      </c>
      <c r="AA16" s="4"/>
      <c r="AB16" s="4"/>
      <c r="AC16" s="4"/>
      <c r="AD16" s="4"/>
      <c r="AE16" s="4"/>
      <c r="AF16" s="4"/>
      <c r="AG16" s="4"/>
      <c r="AH16" s="4"/>
      <c r="AI16" s="45"/>
      <c r="AJ16" s="4">
        <f t="shared" ref="AJ16:AJ34" si="4">SUM(X16:AI16)</f>
        <v>0</v>
      </c>
      <c r="AK16" s="4">
        <f t="shared" ref="AK16:AK34" si="5">+T16-AJ16</f>
        <v>10320</v>
      </c>
      <c r="AL16" s="46"/>
      <c r="AM16" s="70">
        <v>623000</v>
      </c>
      <c r="AN16" s="71">
        <v>590331</v>
      </c>
      <c r="AO16" s="72">
        <f t="shared" ref="AO16:AO43" si="6">AM16+AN16</f>
        <v>1213331</v>
      </c>
      <c r="AR16" s="38">
        <v>0</v>
      </c>
      <c r="AS16" s="38">
        <v>0</v>
      </c>
      <c r="AT16" s="47">
        <v>0</v>
      </c>
      <c r="AU16" s="38">
        <v>0</v>
      </c>
      <c r="AV16" s="38">
        <v>0</v>
      </c>
      <c r="AW16" s="38">
        <v>0</v>
      </c>
      <c r="AX16" s="38">
        <v>0</v>
      </c>
      <c r="AY16" s="38">
        <v>0</v>
      </c>
      <c r="AZ16" s="38">
        <v>0</v>
      </c>
      <c r="BA16" s="38">
        <v>0</v>
      </c>
      <c r="BB16" s="38">
        <v>0</v>
      </c>
      <c r="BC16" s="38">
        <v>0</v>
      </c>
      <c r="BD16" s="39">
        <f t="shared" si="0"/>
        <v>0</v>
      </c>
      <c r="BE16" s="39"/>
      <c r="BF16" s="39">
        <f t="shared" si="1"/>
        <v>0</v>
      </c>
    </row>
    <row r="17" spans="2:58" ht="46.5" customHeight="1" x14ac:dyDescent="0.25">
      <c r="B17" s="62">
        <v>3</v>
      </c>
      <c r="C17" s="25" t="s">
        <v>39</v>
      </c>
      <c r="D17" s="11" t="s">
        <v>40</v>
      </c>
      <c r="E17" s="18" t="s">
        <v>129</v>
      </c>
      <c r="F17" s="20" t="s">
        <v>130</v>
      </c>
      <c r="G17" s="2" t="s">
        <v>191</v>
      </c>
      <c r="H17" s="2" t="s">
        <v>189</v>
      </c>
      <c r="I17" s="11" t="s">
        <v>187</v>
      </c>
      <c r="J17" s="2"/>
      <c r="K17" s="2" t="s">
        <v>220</v>
      </c>
      <c r="L17" s="2"/>
      <c r="M17" s="2"/>
      <c r="N17" s="42">
        <v>24899357</v>
      </c>
      <c r="O17" s="42">
        <v>24899357</v>
      </c>
      <c r="P17" s="43">
        <v>0</v>
      </c>
      <c r="Q17" s="42">
        <v>11690</v>
      </c>
      <c r="R17" s="42">
        <v>0</v>
      </c>
      <c r="S17" s="61">
        <f t="shared" si="2"/>
        <v>4.694900354254128E-4</v>
      </c>
      <c r="T17" s="42">
        <f t="shared" si="3"/>
        <v>11690</v>
      </c>
      <c r="U17" s="2" t="s">
        <v>73</v>
      </c>
      <c r="V17" s="2">
        <v>319</v>
      </c>
      <c r="W17" s="2" t="s">
        <v>181</v>
      </c>
      <c r="X17" s="4">
        <v>0</v>
      </c>
      <c r="Y17" s="4">
        <v>0</v>
      </c>
      <c r="Z17" s="4">
        <v>0</v>
      </c>
      <c r="AA17" s="4"/>
      <c r="AB17" s="4"/>
      <c r="AC17" s="4"/>
      <c r="AD17" s="4"/>
      <c r="AE17" s="4"/>
      <c r="AF17" s="4"/>
      <c r="AG17" s="4"/>
      <c r="AH17" s="4"/>
      <c r="AI17" s="45"/>
      <c r="AJ17" s="4">
        <f t="shared" si="4"/>
        <v>0</v>
      </c>
      <c r="AK17" s="4">
        <f t="shared" si="5"/>
        <v>11690</v>
      </c>
      <c r="AL17" s="46"/>
      <c r="AM17" s="70">
        <v>153160</v>
      </c>
      <c r="AN17" s="71">
        <v>0</v>
      </c>
      <c r="AO17" s="72">
        <f t="shared" si="6"/>
        <v>153160</v>
      </c>
      <c r="AR17" s="38">
        <v>0</v>
      </c>
      <c r="AS17" s="38">
        <v>0</v>
      </c>
      <c r="AT17" s="47">
        <v>0</v>
      </c>
      <c r="AU17" s="38">
        <v>0</v>
      </c>
      <c r="AV17" s="38">
        <v>0</v>
      </c>
      <c r="AW17" s="38">
        <v>0</v>
      </c>
      <c r="AX17" s="38">
        <v>0</v>
      </c>
      <c r="AY17" s="38">
        <v>0</v>
      </c>
      <c r="AZ17" s="38">
        <v>0</v>
      </c>
      <c r="BA17" s="38">
        <v>0</v>
      </c>
      <c r="BB17" s="38">
        <v>0</v>
      </c>
      <c r="BC17" s="38">
        <v>0</v>
      </c>
      <c r="BD17" s="39">
        <f t="shared" si="0"/>
        <v>0</v>
      </c>
      <c r="BE17" s="39"/>
      <c r="BF17" s="39">
        <f t="shared" si="1"/>
        <v>0</v>
      </c>
    </row>
    <row r="18" spans="2:58" ht="46.5" customHeight="1" x14ac:dyDescent="0.25">
      <c r="B18" s="40">
        <v>4</v>
      </c>
      <c r="C18" s="25" t="s">
        <v>39</v>
      </c>
      <c r="D18" s="11" t="s">
        <v>40</v>
      </c>
      <c r="E18" s="18" t="s">
        <v>131</v>
      </c>
      <c r="F18" s="20" t="s">
        <v>132</v>
      </c>
      <c r="G18" s="2" t="s">
        <v>192</v>
      </c>
      <c r="H18" s="2" t="s">
        <v>193</v>
      </c>
      <c r="I18" s="11" t="s">
        <v>187</v>
      </c>
      <c r="J18" s="2"/>
      <c r="K18" s="2" t="s">
        <v>220</v>
      </c>
      <c r="L18" s="2"/>
      <c r="M18" s="2"/>
      <c r="N18" s="42">
        <v>24899357</v>
      </c>
      <c r="O18" s="42">
        <v>24899357</v>
      </c>
      <c r="P18" s="43">
        <v>0</v>
      </c>
      <c r="Q18" s="42">
        <v>10037</v>
      </c>
      <c r="R18" s="42">
        <v>0</v>
      </c>
      <c r="S18" s="61">
        <f t="shared" si="2"/>
        <v>4.0310277891915039E-4</v>
      </c>
      <c r="T18" s="42">
        <f t="shared" si="3"/>
        <v>10037</v>
      </c>
      <c r="U18" s="2" t="s">
        <v>73</v>
      </c>
      <c r="V18" s="2">
        <v>319</v>
      </c>
      <c r="W18" s="2" t="s">
        <v>181</v>
      </c>
      <c r="X18" s="4">
        <v>0</v>
      </c>
      <c r="Y18" s="4">
        <v>0</v>
      </c>
      <c r="Z18" s="4">
        <v>0</v>
      </c>
      <c r="AA18" s="4"/>
      <c r="AB18" s="4"/>
      <c r="AC18" s="4"/>
      <c r="AD18" s="4"/>
      <c r="AE18" s="4"/>
      <c r="AF18" s="4"/>
      <c r="AG18" s="4"/>
      <c r="AH18" s="4"/>
      <c r="AI18" s="45"/>
      <c r="AJ18" s="4">
        <f t="shared" si="4"/>
        <v>0</v>
      </c>
      <c r="AK18" s="4">
        <f t="shared" si="5"/>
        <v>10037</v>
      </c>
      <c r="AL18" s="46"/>
      <c r="AM18" s="70">
        <v>25225</v>
      </c>
      <c r="AN18" s="71">
        <v>0</v>
      </c>
      <c r="AO18" s="72">
        <f t="shared" si="6"/>
        <v>25225</v>
      </c>
      <c r="AR18" s="38">
        <v>0</v>
      </c>
      <c r="AS18" s="38">
        <v>0</v>
      </c>
      <c r="AT18" s="47">
        <v>0</v>
      </c>
      <c r="AU18" s="38">
        <v>0</v>
      </c>
      <c r="AV18" s="38">
        <v>0</v>
      </c>
      <c r="AW18" s="38">
        <v>0</v>
      </c>
      <c r="AX18" s="38">
        <v>0</v>
      </c>
      <c r="AY18" s="38">
        <v>0</v>
      </c>
      <c r="AZ18" s="38">
        <v>0</v>
      </c>
      <c r="BA18" s="38">
        <v>0</v>
      </c>
      <c r="BB18" s="38">
        <v>0</v>
      </c>
      <c r="BC18" s="38">
        <v>0</v>
      </c>
      <c r="BD18" s="39">
        <f t="shared" si="0"/>
        <v>0</v>
      </c>
      <c r="BE18" s="39"/>
      <c r="BF18" s="39">
        <f t="shared" si="1"/>
        <v>0</v>
      </c>
    </row>
    <row r="19" spans="2:58" ht="46.5" customHeight="1" x14ac:dyDescent="0.25">
      <c r="B19" s="40">
        <v>5</v>
      </c>
      <c r="C19" s="25" t="s">
        <v>39</v>
      </c>
      <c r="D19" s="12" t="s">
        <v>40</v>
      </c>
      <c r="E19" s="18" t="s">
        <v>133</v>
      </c>
      <c r="F19" s="20" t="s">
        <v>134</v>
      </c>
      <c r="G19" s="2" t="s">
        <v>100</v>
      </c>
      <c r="H19" s="2" t="s">
        <v>194</v>
      </c>
      <c r="I19" s="11" t="s">
        <v>187</v>
      </c>
      <c r="J19" s="2"/>
      <c r="K19" s="2" t="s">
        <v>220</v>
      </c>
      <c r="L19" s="2"/>
      <c r="M19" s="2"/>
      <c r="N19" s="42">
        <v>24899357</v>
      </c>
      <c r="O19" s="42">
        <v>24899357</v>
      </c>
      <c r="P19" s="43">
        <v>0</v>
      </c>
      <c r="Q19" s="42">
        <v>331536</v>
      </c>
      <c r="R19" s="42">
        <v>0</v>
      </c>
      <c r="S19" s="15">
        <f t="shared" si="2"/>
        <v>1.3315042633430254E-2</v>
      </c>
      <c r="T19" s="42">
        <f t="shared" si="3"/>
        <v>331536</v>
      </c>
      <c r="U19" s="2" t="s">
        <v>73</v>
      </c>
      <c r="V19" s="2">
        <v>319</v>
      </c>
      <c r="W19" s="2" t="s">
        <v>181</v>
      </c>
      <c r="X19" s="4">
        <v>0</v>
      </c>
      <c r="Y19" s="4">
        <v>0</v>
      </c>
      <c r="Z19" s="4">
        <v>0</v>
      </c>
      <c r="AA19" s="4"/>
      <c r="AB19" s="4"/>
      <c r="AC19" s="4"/>
      <c r="AD19" s="4"/>
      <c r="AE19" s="4"/>
      <c r="AF19" s="4"/>
      <c r="AG19" s="4"/>
      <c r="AH19" s="4"/>
      <c r="AI19" s="45"/>
      <c r="AJ19" s="4">
        <f t="shared" si="4"/>
        <v>0</v>
      </c>
      <c r="AK19" s="4">
        <f t="shared" si="5"/>
        <v>331536</v>
      </c>
      <c r="AL19" s="46"/>
      <c r="AM19" s="70">
        <v>1515085</v>
      </c>
      <c r="AN19" s="71">
        <v>169459</v>
      </c>
      <c r="AO19" s="72">
        <f t="shared" si="6"/>
        <v>1684544</v>
      </c>
      <c r="AR19" s="38">
        <v>0</v>
      </c>
      <c r="AS19" s="38">
        <v>0</v>
      </c>
      <c r="AT19" s="47">
        <v>0</v>
      </c>
      <c r="AU19" s="38">
        <v>0</v>
      </c>
      <c r="AV19" s="38">
        <v>0</v>
      </c>
      <c r="AW19" s="38">
        <v>0</v>
      </c>
      <c r="AX19" s="38">
        <v>0</v>
      </c>
      <c r="AY19" s="38">
        <v>0</v>
      </c>
      <c r="AZ19" s="38">
        <v>0</v>
      </c>
      <c r="BA19" s="38">
        <v>0</v>
      </c>
      <c r="BB19" s="38">
        <v>0</v>
      </c>
      <c r="BC19" s="38">
        <v>0</v>
      </c>
      <c r="BD19" s="39">
        <f t="shared" si="0"/>
        <v>0</v>
      </c>
      <c r="BE19" s="39"/>
      <c r="BF19" s="39">
        <f t="shared" si="1"/>
        <v>0</v>
      </c>
    </row>
    <row r="20" spans="2:58" ht="46.5" customHeight="1" x14ac:dyDescent="0.25">
      <c r="B20" s="62">
        <v>6</v>
      </c>
      <c r="C20" s="25" t="s">
        <v>39</v>
      </c>
      <c r="D20" s="12" t="s">
        <v>40</v>
      </c>
      <c r="E20" s="18" t="s">
        <v>135</v>
      </c>
      <c r="F20" s="20" t="s">
        <v>136</v>
      </c>
      <c r="G20" s="2" t="s">
        <v>191</v>
      </c>
      <c r="H20" s="2" t="s">
        <v>101</v>
      </c>
      <c r="I20" s="11" t="s">
        <v>187</v>
      </c>
      <c r="J20" s="2"/>
      <c r="K20" s="2" t="s">
        <v>220</v>
      </c>
      <c r="L20" s="2"/>
      <c r="M20" s="2"/>
      <c r="N20" s="42">
        <v>24899357</v>
      </c>
      <c r="O20" s="42">
        <v>24899357</v>
      </c>
      <c r="P20" s="43">
        <v>0</v>
      </c>
      <c r="Q20" s="42">
        <v>250073</v>
      </c>
      <c r="R20" s="42">
        <v>0</v>
      </c>
      <c r="S20" s="15">
        <f t="shared" si="2"/>
        <v>1.0043351721893863E-2</v>
      </c>
      <c r="T20" s="42">
        <f t="shared" si="3"/>
        <v>250073</v>
      </c>
      <c r="U20" s="2" t="s">
        <v>73</v>
      </c>
      <c r="V20" s="2">
        <v>319</v>
      </c>
      <c r="W20" s="2" t="s">
        <v>181</v>
      </c>
      <c r="X20" s="4">
        <v>0</v>
      </c>
      <c r="Y20" s="4">
        <v>0</v>
      </c>
      <c r="Z20" s="4">
        <v>0</v>
      </c>
      <c r="AA20" s="4"/>
      <c r="AB20" s="4"/>
      <c r="AC20" s="4"/>
      <c r="AD20" s="4"/>
      <c r="AE20" s="4"/>
      <c r="AF20" s="4"/>
      <c r="AG20" s="4"/>
      <c r="AH20" s="4"/>
      <c r="AI20" s="45"/>
      <c r="AJ20" s="4">
        <f t="shared" si="4"/>
        <v>0</v>
      </c>
      <c r="AK20" s="4">
        <f t="shared" si="5"/>
        <v>250073</v>
      </c>
      <c r="AL20" s="46"/>
      <c r="AM20" s="70">
        <v>901555</v>
      </c>
      <c r="AN20" s="71">
        <v>232196</v>
      </c>
      <c r="AO20" s="72">
        <f t="shared" si="6"/>
        <v>1133751</v>
      </c>
      <c r="AR20" s="38">
        <v>0</v>
      </c>
      <c r="AS20" s="38">
        <v>0</v>
      </c>
      <c r="AT20" s="47">
        <v>0</v>
      </c>
      <c r="AU20" s="38">
        <v>0</v>
      </c>
      <c r="AV20" s="38">
        <v>0</v>
      </c>
      <c r="AW20" s="38">
        <v>0</v>
      </c>
      <c r="AX20" s="38">
        <v>0</v>
      </c>
      <c r="AY20" s="38">
        <v>0</v>
      </c>
      <c r="AZ20" s="38">
        <v>0</v>
      </c>
      <c r="BA20" s="38">
        <v>0</v>
      </c>
      <c r="BB20" s="38">
        <v>0</v>
      </c>
      <c r="BC20" s="38">
        <v>0</v>
      </c>
      <c r="BD20" s="39">
        <f t="shared" si="0"/>
        <v>0</v>
      </c>
      <c r="BE20" s="39"/>
      <c r="BF20" s="39">
        <f t="shared" si="1"/>
        <v>0</v>
      </c>
    </row>
    <row r="21" spans="2:58" ht="46.5" customHeight="1" x14ac:dyDescent="0.25">
      <c r="B21" s="62">
        <v>7</v>
      </c>
      <c r="C21" s="25" t="s">
        <v>39</v>
      </c>
      <c r="D21" s="12" t="s">
        <v>40</v>
      </c>
      <c r="E21" s="18" t="s">
        <v>137</v>
      </c>
      <c r="F21" s="19" t="s">
        <v>138</v>
      </c>
      <c r="G21" s="2" t="s">
        <v>191</v>
      </c>
      <c r="H21" s="2" t="s">
        <v>191</v>
      </c>
      <c r="I21" s="11" t="s">
        <v>72</v>
      </c>
      <c r="J21" s="2"/>
      <c r="K21" s="2" t="s">
        <v>220</v>
      </c>
      <c r="L21" s="2"/>
      <c r="M21" s="2"/>
      <c r="N21" s="42">
        <v>24899357</v>
      </c>
      <c r="O21" s="42">
        <v>24899357</v>
      </c>
      <c r="P21" s="43">
        <v>0</v>
      </c>
      <c r="Q21" s="42">
        <v>210000</v>
      </c>
      <c r="R21" s="42">
        <v>0</v>
      </c>
      <c r="S21" s="15">
        <f t="shared" si="2"/>
        <v>8.4339527321930438E-3</v>
      </c>
      <c r="T21" s="42">
        <f t="shared" si="3"/>
        <v>210000</v>
      </c>
      <c r="U21" s="2" t="s">
        <v>73</v>
      </c>
      <c r="V21" s="2">
        <v>319</v>
      </c>
      <c r="W21" s="2" t="s">
        <v>181</v>
      </c>
      <c r="X21" s="4">
        <v>0</v>
      </c>
      <c r="Y21" s="4">
        <v>0</v>
      </c>
      <c r="Z21" s="4">
        <v>0</v>
      </c>
      <c r="AA21" s="4"/>
      <c r="AB21" s="4"/>
      <c r="AC21" s="4"/>
      <c r="AD21" s="4"/>
      <c r="AE21" s="4"/>
      <c r="AF21" s="4"/>
      <c r="AG21" s="4"/>
      <c r="AH21" s="4"/>
      <c r="AI21" s="45"/>
      <c r="AJ21" s="4">
        <f t="shared" si="4"/>
        <v>0</v>
      </c>
      <c r="AK21" s="4">
        <f t="shared" si="5"/>
        <v>210000</v>
      </c>
      <c r="AL21" s="46"/>
      <c r="AM21" s="70">
        <v>153120</v>
      </c>
      <c r="AN21" s="71">
        <v>0</v>
      </c>
      <c r="AO21" s="72">
        <f t="shared" si="6"/>
        <v>153120</v>
      </c>
      <c r="AR21" s="38">
        <v>0</v>
      </c>
      <c r="AS21" s="38">
        <v>0</v>
      </c>
      <c r="AT21" s="47">
        <v>0</v>
      </c>
      <c r="AU21" s="38">
        <v>0</v>
      </c>
      <c r="AV21" s="38">
        <v>0</v>
      </c>
      <c r="AW21" s="38">
        <v>0</v>
      </c>
      <c r="AX21" s="38">
        <v>0</v>
      </c>
      <c r="AY21" s="38">
        <v>0</v>
      </c>
      <c r="AZ21" s="38">
        <v>0</v>
      </c>
      <c r="BA21" s="38">
        <v>0</v>
      </c>
      <c r="BB21" s="38">
        <v>0</v>
      </c>
      <c r="BC21" s="38">
        <v>0</v>
      </c>
      <c r="BD21" s="39">
        <f t="shared" si="0"/>
        <v>0</v>
      </c>
      <c r="BE21" s="39"/>
      <c r="BF21" s="39">
        <f t="shared" si="1"/>
        <v>0</v>
      </c>
    </row>
    <row r="22" spans="2:58" ht="46.5" customHeight="1" x14ac:dyDescent="0.25">
      <c r="B22" s="40">
        <v>8</v>
      </c>
      <c r="C22" s="25" t="s">
        <v>39</v>
      </c>
      <c r="D22" s="12" t="s">
        <v>40</v>
      </c>
      <c r="E22" s="18" t="s">
        <v>139</v>
      </c>
      <c r="F22" s="20" t="s">
        <v>140</v>
      </c>
      <c r="G22" s="2" t="s">
        <v>192</v>
      </c>
      <c r="H22" s="2" t="s">
        <v>195</v>
      </c>
      <c r="I22" s="11" t="s">
        <v>187</v>
      </c>
      <c r="J22" s="2"/>
      <c r="K22" s="2" t="s">
        <v>220</v>
      </c>
      <c r="L22" s="2"/>
      <c r="M22" s="2"/>
      <c r="N22" s="42">
        <v>24899357</v>
      </c>
      <c r="O22" s="42">
        <v>24899357</v>
      </c>
      <c r="P22" s="43">
        <v>0</v>
      </c>
      <c r="Q22" s="42">
        <v>399244</v>
      </c>
      <c r="R22" s="42">
        <v>0</v>
      </c>
      <c r="S22" s="15">
        <f t="shared" si="2"/>
        <v>1.6034309641008E-2</v>
      </c>
      <c r="T22" s="42">
        <f t="shared" si="3"/>
        <v>399244</v>
      </c>
      <c r="U22" s="2" t="s">
        <v>73</v>
      </c>
      <c r="V22" s="2">
        <v>319</v>
      </c>
      <c r="W22" s="2" t="s">
        <v>181</v>
      </c>
      <c r="X22" s="4">
        <v>0</v>
      </c>
      <c r="Y22" s="4">
        <v>0</v>
      </c>
      <c r="Z22" s="4">
        <v>0</v>
      </c>
      <c r="AA22" s="4"/>
      <c r="AB22" s="4"/>
      <c r="AC22" s="4"/>
      <c r="AD22" s="4"/>
      <c r="AE22" s="4"/>
      <c r="AF22" s="4"/>
      <c r="AG22" s="4"/>
      <c r="AH22" s="4"/>
      <c r="AI22" s="45"/>
      <c r="AJ22" s="4">
        <f t="shared" si="4"/>
        <v>0</v>
      </c>
      <c r="AK22" s="4">
        <f t="shared" si="5"/>
        <v>399244</v>
      </c>
      <c r="AL22" s="46"/>
      <c r="AM22" s="70">
        <v>1944919</v>
      </c>
      <c r="AN22" s="71">
        <v>296273</v>
      </c>
      <c r="AO22" s="72">
        <f t="shared" si="6"/>
        <v>2241192</v>
      </c>
      <c r="AR22" s="38">
        <v>0</v>
      </c>
      <c r="AS22" s="38">
        <v>0</v>
      </c>
      <c r="AT22" s="47">
        <v>0</v>
      </c>
      <c r="AU22" s="38">
        <v>0</v>
      </c>
      <c r="AV22" s="38">
        <v>0</v>
      </c>
      <c r="AW22" s="38">
        <v>0</v>
      </c>
      <c r="AX22" s="38">
        <v>0</v>
      </c>
      <c r="AY22" s="38">
        <v>0</v>
      </c>
      <c r="AZ22" s="38">
        <v>0</v>
      </c>
      <c r="BA22" s="38">
        <v>0</v>
      </c>
      <c r="BB22" s="38">
        <v>0</v>
      </c>
      <c r="BC22" s="38">
        <v>0</v>
      </c>
      <c r="BD22" s="39">
        <f t="shared" si="0"/>
        <v>0</v>
      </c>
      <c r="BE22" s="39"/>
      <c r="BF22" s="39">
        <f t="shared" si="1"/>
        <v>0</v>
      </c>
    </row>
    <row r="23" spans="2:58" ht="46.5" customHeight="1" x14ac:dyDescent="0.25">
      <c r="B23" s="40">
        <v>9</v>
      </c>
      <c r="C23" s="25" t="s">
        <v>39</v>
      </c>
      <c r="D23" s="12" t="s">
        <v>40</v>
      </c>
      <c r="E23" s="18" t="s">
        <v>141</v>
      </c>
      <c r="F23" s="20" t="s">
        <v>142</v>
      </c>
      <c r="G23" s="2" t="s">
        <v>191</v>
      </c>
      <c r="H23" s="2" t="s">
        <v>196</v>
      </c>
      <c r="I23" s="11" t="s">
        <v>187</v>
      </c>
      <c r="J23" s="2"/>
      <c r="K23" s="2" t="s">
        <v>220</v>
      </c>
      <c r="L23" s="2"/>
      <c r="M23" s="2"/>
      <c r="N23" s="42">
        <v>24899357</v>
      </c>
      <c r="O23" s="42">
        <v>24899357</v>
      </c>
      <c r="P23" s="43">
        <v>0</v>
      </c>
      <c r="Q23" s="42">
        <v>348262</v>
      </c>
      <c r="R23" s="42">
        <v>0</v>
      </c>
      <c r="S23" s="15">
        <f t="shared" si="2"/>
        <v>1.3986786887709591E-2</v>
      </c>
      <c r="T23" s="42">
        <f t="shared" si="3"/>
        <v>348262</v>
      </c>
      <c r="U23" s="2" t="s">
        <v>73</v>
      </c>
      <c r="V23" s="2">
        <v>319</v>
      </c>
      <c r="W23" s="2" t="s">
        <v>181</v>
      </c>
      <c r="X23" s="4">
        <v>0</v>
      </c>
      <c r="Y23" s="4">
        <v>0</v>
      </c>
      <c r="Z23" s="4">
        <v>0</v>
      </c>
      <c r="AA23" s="4"/>
      <c r="AB23" s="4"/>
      <c r="AC23" s="4"/>
      <c r="AD23" s="4"/>
      <c r="AE23" s="4"/>
      <c r="AF23" s="4"/>
      <c r="AG23" s="4"/>
      <c r="AH23" s="4"/>
      <c r="AI23" s="45"/>
      <c r="AJ23" s="4">
        <f t="shared" si="4"/>
        <v>0</v>
      </c>
      <c r="AK23" s="4">
        <f t="shared" si="5"/>
        <v>348262</v>
      </c>
      <c r="AL23" s="46"/>
      <c r="AM23" s="70">
        <v>1516001</v>
      </c>
      <c r="AN23" s="71">
        <v>116850</v>
      </c>
      <c r="AO23" s="72">
        <f t="shared" si="6"/>
        <v>1632851</v>
      </c>
      <c r="AR23" s="38">
        <v>0</v>
      </c>
      <c r="AS23" s="38">
        <v>0</v>
      </c>
      <c r="AT23" s="47">
        <v>0</v>
      </c>
      <c r="AU23" s="38">
        <v>0</v>
      </c>
      <c r="AV23" s="38">
        <v>0</v>
      </c>
      <c r="AW23" s="38">
        <v>0</v>
      </c>
      <c r="AX23" s="38">
        <v>0</v>
      </c>
      <c r="AY23" s="38">
        <v>0</v>
      </c>
      <c r="AZ23" s="38">
        <v>0</v>
      </c>
      <c r="BA23" s="38">
        <v>0</v>
      </c>
      <c r="BB23" s="38">
        <v>0</v>
      </c>
      <c r="BC23" s="38">
        <v>0</v>
      </c>
      <c r="BD23" s="39">
        <f t="shared" si="0"/>
        <v>0</v>
      </c>
      <c r="BE23" s="39"/>
      <c r="BF23" s="39">
        <f t="shared" si="1"/>
        <v>0</v>
      </c>
    </row>
    <row r="24" spans="2:58" ht="46.5" customHeight="1" x14ac:dyDescent="0.25">
      <c r="B24" s="62">
        <v>10</v>
      </c>
      <c r="C24" s="25" t="s">
        <v>39</v>
      </c>
      <c r="D24" s="12" t="s">
        <v>40</v>
      </c>
      <c r="E24" s="18" t="s">
        <v>143</v>
      </c>
      <c r="F24" s="20" t="s">
        <v>144</v>
      </c>
      <c r="G24" s="2" t="s">
        <v>197</v>
      </c>
      <c r="H24" s="2" t="s">
        <v>198</v>
      </c>
      <c r="I24" s="11" t="s">
        <v>187</v>
      </c>
      <c r="J24" s="2"/>
      <c r="K24" s="2" t="s">
        <v>220</v>
      </c>
      <c r="L24" s="2"/>
      <c r="M24" s="2"/>
      <c r="N24" s="42">
        <v>24899357</v>
      </c>
      <c r="O24" s="42">
        <v>24899357</v>
      </c>
      <c r="P24" s="43">
        <v>0</v>
      </c>
      <c r="Q24" s="42">
        <v>10150</v>
      </c>
      <c r="R24" s="42">
        <v>0</v>
      </c>
      <c r="S24" s="15">
        <f t="shared" si="2"/>
        <v>4.076410487226638E-4</v>
      </c>
      <c r="T24" s="42">
        <f t="shared" si="3"/>
        <v>10150</v>
      </c>
      <c r="U24" s="2" t="s">
        <v>73</v>
      </c>
      <c r="V24" s="2">
        <v>319</v>
      </c>
      <c r="W24" s="2" t="s">
        <v>181</v>
      </c>
      <c r="X24" s="4">
        <v>0</v>
      </c>
      <c r="Y24" s="4">
        <v>0</v>
      </c>
      <c r="Z24" s="4">
        <v>0</v>
      </c>
      <c r="AA24" s="4"/>
      <c r="AB24" s="4"/>
      <c r="AC24" s="4"/>
      <c r="AD24" s="4"/>
      <c r="AE24" s="4"/>
      <c r="AF24" s="4"/>
      <c r="AG24" s="4"/>
      <c r="AH24" s="4"/>
      <c r="AI24" s="45"/>
      <c r="AJ24" s="4">
        <f t="shared" si="4"/>
        <v>0</v>
      </c>
      <c r="AK24" s="4">
        <f t="shared" si="5"/>
        <v>10150</v>
      </c>
      <c r="AL24" s="46"/>
      <c r="AM24" s="70">
        <v>72265</v>
      </c>
      <c r="AN24" s="71">
        <v>0</v>
      </c>
      <c r="AO24" s="72">
        <f t="shared" si="6"/>
        <v>72265</v>
      </c>
      <c r="AR24" s="38">
        <v>0</v>
      </c>
      <c r="AS24" s="38">
        <v>0</v>
      </c>
      <c r="AT24" s="47">
        <v>0</v>
      </c>
      <c r="AU24" s="38">
        <v>0</v>
      </c>
      <c r="AV24" s="38">
        <v>0</v>
      </c>
      <c r="AW24" s="38">
        <v>0</v>
      </c>
      <c r="AX24" s="38">
        <v>0</v>
      </c>
      <c r="AY24" s="38">
        <v>0</v>
      </c>
      <c r="AZ24" s="38">
        <v>0</v>
      </c>
      <c r="BA24" s="38">
        <v>0</v>
      </c>
      <c r="BB24" s="38">
        <v>0</v>
      </c>
      <c r="BC24" s="38">
        <v>0</v>
      </c>
      <c r="BD24" s="39">
        <f t="shared" si="0"/>
        <v>0</v>
      </c>
      <c r="BE24" s="39"/>
      <c r="BF24" s="39">
        <f t="shared" si="1"/>
        <v>0</v>
      </c>
    </row>
    <row r="25" spans="2:58" ht="46.5" customHeight="1" x14ac:dyDescent="0.25">
      <c r="B25" s="62">
        <v>11</v>
      </c>
      <c r="C25" s="25" t="s">
        <v>39</v>
      </c>
      <c r="D25" s="12" t="s">
        <v>40</v>
      </c>
      <c r="E25" s="18" t="s">
        <v>145</v>
      </c>
      <c r="F25" s="20" t="s">
        <v>146</v>
      </c>
      <c r="G25" s="2" t="s">
        <v>112</v>
      </c>
      <c r="H25" s="2" t="s">
        <v>199</v>
      </c>
      <c r="I25" s="11" t="s">
        <v>187</v>
      </c>
      <c r="J25" s="2"/>
      <c r="K25" s="2" t="s">
        <v>220</v>
      </c>
      <c r="L25" s="2"/>
      <c r="M25" s="2"/>
      <c r="N25" s="42">
        <v>24899357</v>
      </c>
      <c r="O25" s="42">
        <v>24899357</v>
      </c>
      <c r="P25" s="43">
        <v>0</v>
      </c>
      <c r="Q25" s="42">
        <v>372561</v>
      </c>
      <c r="R25" s="42">
        <v>0</v>
      </c>
      <c r="S25" s="15">
        <f t="shared" si="2"/>
        <v>1.496267554218368E-2</v>
      </c>
      <c r="T25" s="42">
        <f t="shared" si="3"/>
        <v>372561</v>
      </c>
      <c r="U25" s="2" t="s">
        <v>73</v>
      </c>
      <c r="V25" s="2">
        <v>319</v>
      </c>
      <c r="W25" s="2" t="s">
        <v>181</v>
      </c>
      <c r="X25" s="4">
        <v>0</v>
      </c>
      <c r="Y25" s="4">
        <v>0</v>
      </c>
      <c r="Z25" s="4">
        <v>0</v>
      </c>
      <c r="AA25" s="4"/>
      <c r="AB25" s="4"/>
      <c r="AC25" s="4"/>
      <c r="AD25" s="4"/>
      <c r="AE25" s="4"/>
      <c r="AF25" s="4"/>
      <c r="AG25" s="4"/>
      <c r="AH25" s="4"/>
      <c r="AI25" s="45"/>
      <c r="AJ25" s="4">
        <f t="shared" si="4"/>
        <v>0</v>
      </c>
      <c r="AK25" s="4">
        <f t="shared" si="5"/>
        <v>372561</v>
      </c>
      <c r="AL25" s="46"/>
      <c r="AM25" s="70">
        <v>3508584</v>
      </c>
      <c r="AN25" s="71">
        <v>104924</v>
      </c>
      <c r="AO25" s="72">
        <f t="shared" si="6"/>
        <v>3613508</v>
      </c>
      <c r="AR25" s="38">
        <v>0</v>
      </c>
      <c r="AS25" s="38">
        <v>0</v>
      </c>
      <c r="AT25" s="47">
        <v>0</v>
      </c>
      <c r="AU25" s="38">
        <v>0</v>
      </c>
      <c r="AV25" s="38">
        <v>0</v>
      </c>
      <c r="AW25" s="38">
        <v>0</v>
      </c>
      <c r="AX25" s="38">
        <v>0</v>
      </c>
      <c r="AY25" s="38">
        <v>0</v>
      </c>
      <c r="AZ25" s="38">
        <v>0</v>
      </c>
      <c r="BA25" s="38">
        <v>0</v>
      </c>
      <c r="BB25" s="38">
        <v>0</v>
      </c>
      <c r="BC25" s="38">
        <v>0</v>
      </c>
      <c r="BD25" s="39">
        <f t="shared" si="0"/>
        <v>0</v>
      </c>
      <c r="BE25" s="39"/>
      <c r="BF25" s="39">
        <f t="shared" si="1"/>
        <v>0</v>
      </c>
    </row>
    <row r="26" spans="2:58" ht="46.5" customHeight="1" x14ac:dyDescent="0.25">
      <c r="B26" s="40">
        <v>12</v>
      </c>
      <c r="C26" s="25" t="s">
        <v>39</v>
      </c>
      <c r="D26" s="12" t="s">
        <v>40</v>
      </c>
      <c r="E26" s="18" t="s">
        <v>147</v>
      </c>
      <c r="F26" s="20" t="s">
        <v>148</v>
      </c>
      <c r="G26" s="2" t="s">
        <v>201</v>
      </c>
      <c r="H26" s="2" t="s">
        <v>200</v>
      </c>
      <c r="I26" s="11" t="s">
        <v>187</v>
      </c>
      <c r="J26" s="2"/>
      <c r="K26" s="2" t="s">
        <v>220</v>
      </c>
      <c r="L26" s="2"/>
      <c r="M26" s="2"/>
      <c r="N26" s="42">
        <v>24899357</v>
      </c>
      <c r="O26" s="42">
        <v>24899357</v>
      </c>
      <c r="P26" s="43">
        <v>0</v>
      </c>
      <c r="Q26" s="42">
        <v>184650</v>
      </c>
      <c r="R26" s="42">
        <v>0</v>
      </c>
      <c r="S26" s="15">
        <f t="shared" si="2"/>
        <v>7.4158541523783126E-3</v>
      </c>
      <c r="T26" s="42">
        <f t="shared" si="3"/>
        <v>184650</v>
      </c>
      <c r="U26" s="2" t="s">
        <v>73</v>
      </c>
      <c r="V26" s="2">
        <v>319</v>
      </c>
      <c r="W26" s="2" t="s">
        <v>181</v>
      </c>
      <c r="X26" s="4">
        <v>0</v>
      </c>
      <c r="Y26" s="4">
        <v>0</v>
      </c>
      <c r="Z26" s="4">
        <v>0</v>
      </c>
      <c r="AA26" s="4"/>
      <c r="AB26" s="4"/>
      <c r="AC26" s="4"/>
      <c r="AD26" s="4"/>
      <c r="AE26" s="4"/>
      <c r="AF26" s="4"/>
      <c r="AG26" s="4"/>
      <c r="AH26" s="4"/>
      <c r="AI26" s="45"/>
      <c r="AJ26" s="4">
        <f t="shared" si="4"/>
        <v>0</v>
      </c>
      <c r="AK26" s="4">
        <f t="shared" si="5"/>
        <v>184650</v>
      </c>
      <c r="AL26" s="46"/>
      <c r="AM26" s="70">
        <v>290000</v>
      </c>
      <c r="AN26" s="71">
        <v>83826</v>
      </c>
      <c r="AO26" s="72">
        <f t="shared" si="6"/>
        <v>373826</v>
      </c>
      <c r="AR26" s="38">
        <v>0</v>
      </c>
      <c r="AS26" s="38">
        <v>0</v>
      </c>
      <c r="AT26" s="47">
        <v>0</v>
      </c>
      <c r="AU26" s="38">
        <v>0</v>
      </c>
      <c r="AV26" s="38">
        <v>0</v>
      </c>
      <c r="AW26" s="38">
        <v>0</v>
      </c>
      <c r="AX26" s="38">
        <v>0</v>
      </c>
      <c r="AY26" s="38">
        <v>0</v>
      </c>
      <c r="AZ26" s="38">
        <v>0</v>
      </c>
      <c r="BA26" s="38">
        <v>0</v>
      </c>
      <c r="BB26" s="38">
        <v>0</v>
      </c>
      <c r="BC26" s="38">
        <v>0</v>
      </c>
      <c r="BD26" s="39">
        <f t="shared" si="0"/>
        <v>0</v>
      </c>
      <c r="BE26" s="39"/>
      <c r="BF26" s="39">
        <f t="shared" si="1"/>
        <v>0</v>
      </c>
    </row>
    <row r="27" spans="2:58" ht="46.5" customHeight="1" x14ac:dyDescent="0.25">
      <c r="B27" s="40">
        <v>13</v>
      </c>
      <c r="C27" s="25" t="s">
        <v>39</v>
      </c>
      <c r="D27" s="12" t="s">
        <v>40</v>
      </c>
      <c r="E27" s="18" t="s">
        <v>149</v>
      </c>
      <c r="F27" s="20" t="s">
        <v>150</v>
      </c>
      <c r="G27" s="2" t="s">
        <v>201</v>
      </c>
      <c r="H27" s="2" t="s">
        <v>200</v>
      </c>
      <c r="I27" s="11" t="s">
        <v>187</v>
      </c>
      <c r="J27" s="2"/>
      <c r="K27" s="2" t="s">
        <v>220</v>
      </c>
      <c r="L27" s="2"/>
      <c r="M27" s="2"/>
      <c r="N27" s="42">
        <v>24899357</v>
      </c>
      <c r="O27" s="42">
        <v>24899357</v>
      </c>
      <c r="P27" s="43">
        <v>0</v>
      </c>
      <c r="Q27" s="42">
        <v>165465</v>
      </c>
      <c r="R27" s="42">
        <v>0</v>
      </c>
      <c r="S27" s="15">
        <f t="shared" si="2"/>
        <v>6.6453523277729618E-3</v>
      </c>
      <c r="T27" s="42">
        <f t="shared" si="3"/>
        <v>165465</v>
      </c>
      <c r="U27" s="2" t="s">
        <v>73</v>
      </c>
      <c r="V27" s="2">
        <v>319</v>
      </c>
      <c r="W27" s="2" t="s">
        <v>181</v>
      </c>
      <c r="X27" s="4">
        <v>0</v>
      </c>
      <c r="Y27" s="4">
        <v>0</v>
      </c>
      <c r="Z27" s="4">
        <v>0</v>
      </c>
      <c r="AA27" s="4"/>
      <c r="AB27" s="4"/>
      <c r="AC27" s="4"/>
      <c r="AD27" s="4"/>
      <c r="AE27" s="4"/>
      <c r="AF27" s="4"/>
      <c r="AG27" s="4"/>
      <c r="AH27" s="4"/>
      <c r="AI27" s="45"/>
      <c r="AJ27" s="4">
        <f t="shared" si="4"/>
        <v>0</v>
      </c>
      <c r="AK27" s="4">
        <f t="shared" si="5"/>
        <v>165465</v>
      </c>
      <c r="AL27" s="46"/>
      <c r="AM27" s="70">
        <v>260000</v>
      </c>
      <c r="AN27" s="71">
        <v>126129</v>
      </c>
      <c r="AO27" s="72">
        <f t="shared" si="6"/>
        <v>386129</v>
      </c>
      <c r="AR27" s="38">
        <v>0</v>
      </c>
      <c r="AS27" s="38">
        <v>0</v>
      </c>
      <c r="AT27" s="47">
        <v>0</v>
      </c>
      <c r="AU27" s="38">
        <v>0</v>
      </c>
      <c r="AV27" s="38">
        <v>0</v>
      </c>
      <c r="AW27" s="38">
        <v>0</v>
      </c>
      <c r="AX27" s="38">
        <v>0</v>
      </c>
      <c r="AY27" s="38">
        <v>0</v>
      </c>
      <c r="AZ27" s="38">
        <v>0</v>
      </c>
      <c r="BA27" s="38">
        <v>0</v>
      </c>
      <c r="BB27" s="38">
        <v>0</v>
      </c>
      <c r="BC27" s="38">
        <v>0</v>
      </c>
      <c r="BD27" s="39">
        <f t="shared" si="0"/>
        <v>0</v>
      </c>
      <c r="BE27" s="39"/>
      <c r="BF27" s="39">
        <f t="shared" si="1"/>
        <v>0</v>
      </c>
    </row>
    <row r="28" spans="2:58" ht="46.5" customHeight="1" x14ac:dyDescent="0.25">
      <c r="B28" s="62">
        <v>14</v>
      </c>
      <c r="C28" s="25" t="s">
        <v>39</v>
      </c>
      <c r="D28" s="12" t="s">
        <v>40</v>
      </c>
      <c r="E28" s="18" t="s">
        <v>151</v>
      </c>
      <c r="F28" s="20" t="s">
        <v>152</v>
      </c>
      <c r="G28" s="2" t="s">
        <v>191</v>
      </c>
      <c r="H28" s="2" t="s">
        <v>202</v>
      </c>
      <c r="I28" s="11" t="s">
        <v>187</v>
      </c>
      <c r="J28" s="2"/>
      <c r="K28" s="2" t="s">
        <v>220</v>
      </c>
      <c r="L28" s="2"/>
      <c r="M28" s="2"/>
      <c r="N28" s="42">
        <v>24899357</v>
      </c>
      <c r="O28" s="42">
        <v>24899357</v>
      </c>
      <c r="P28" s="43">
        <v>0</v>
      </c>
      <c r="Q28" s="42">
        <v>13108</v>
      </c>
      <c r="R28" s="42">
        <v>0</v>
      </c>
      <c r="S28" s="15">
        <f t="shared" si="2"/>
        <v>5.2643929720755443E-4</v>
      </c>
      <c r="T28" s="42">
        <f t="shared" si="3"/>
        <v>13108</v>
      </c>
      <c r="U28" s="2" t="s">
        <v>73</v>
      </c>
      <c r="V28" s="2">
        <v>319</v>
      </c>
      <c r="W28" s="2" t="s">
        <v>181</v>
      </c>
      <c r="X28" s="4">
        <v>0</v>
      </c>
      <c r="Y28" s="4">
        <v>0</v>
      </c>
      <c r="Z28" s="4">
        <v>0</v>
      </c>
      <c r="AA28" s="4"/>
      <c r="AB28" s="4"/>
      <c r="AC28" s="4"/>
      <c r="AD28" s="4"/>
      <c r="AE28" s="4"/>
      <c r="AF28" s="4"/>
      <c r="AG28" s="4"/>
      <c r="AH28" s="4"/>
      <c r="AI28" s="45"/>
      <c r="AJ28" s="4">
        <f t="shared" si="4"/>
        <v>0</v>
      </c>
      <c r="AK28" s="4">
        <f t="shared" si="5"/>
        <v>13108</v>
      </c>
      <c r="AL28" s="46"/>
      <c r="AM28" s="70">
        <v>136871</v>
      </c>
      <c r="AN28" s="71">
        <v>0</v>
      </c>
      <c r="AO28" s="72">
        <f t="shared" si="6"/>
        <v>136871</v>
      </c>
      <c r="AR28" s="38">
        <v>0</v>
      </c>
      <c r="AS28" s="38">
        <v>0</v>
      </c>
      <c r="AT28" s="47">
        <v>0</v>
      </c>
      <c r="AU28" s="38">
        <v>0</v>
      </c>
      <c r="AV28" s="38">
        <v>0</v>
      </c>
      <c r="AW28" s="38">
        <v>0</v>
      </c>
      <c r="AX28" s="38">
        <v>0</v>
      </c>
      <c r="AY28" s="38">
        <v>0</v>
      </c>
      <c r="AZ28" s="38">
        <v>0</v>
      </c>
      <c r="BA28" s="38">
        <v>0</v>
      </c>
      <c r="BB28" s="38">
        <v>0</v>
      </c>
      <c r="BC28" s="38">
        <v>0</v>
      </c>
      <c r="BD28" s="39">
        <f t="shared" si="0"/>
        <v>0</v>
      </c>
      <c r="BE28" s="39"/>
      <c r="BF28" s="39">
        <f t="shared" si="1"/>
        <v>0</v>
      </c>
    </row>
    <row r="29" spans="2:58" ht="46.5" customHeight="1" x14ac:dyDescent="0.25">
      <c r="B29" s="62">
        <v>15</v>
      </c>
      <c r="C29" s="25" t="s">
        <v>39</v>
      </c>
      <c r="D29" s="12" t="s">
        <v>40</v>
      </c>
      <c r="E29" s="18" t="s">
        <v>153</v>
      </c>
      <c r="F29" s="20" t="s">
        <v>154</v>
      </c>
      <c r="G29" s="2" t="s">
        <v>203</v>
      </c>
      <c r="H29" s="2" t="s">
        <v>204</v>
      </c>
      <c r="I29" s="11" t="s">
        <v>187</v>
      </c>
      <c r="J29" s="2"/>
      <c r="K29" s="2" t="s">
        <v>220</v>
      </c>
      <c r="L29" s="2"/>
      <c r="M29" s="2"/>
      <c r="N29" s="42">
        <v>24899357</v>
      </c>
      <c r="O29" s="42">
        <v>24899357</v>
      </c>
      <c r="P29" s="43">
        <v>0</v>
      </c>
      <c r="Q29" s="42">
        <v>572008</v>
      </c>
      <c r="R29" s="42">
        <v>0</v>
      </c>
      <c r="S29" s="15">
        <f t="shared" si="2"/>
        <v>2.2972802068744184E-2</v>
      </c>
      <c r="T29" s="42">
        <f t="shared" si="3"/>
        <v>572008</v>
      </c>
      <c r="U29" s="2" t="s">
        <v>73</v>
      </c>
      <c r="V29" s="2">
        <v>319</v>
      </c>
      <c r="W29" s="2" t="s">
        <v>181</v>
      </c>
      <c r="X29" s="4">
        <v>0</v>
      </c>
      <c r="Y29" s="4">
        <v>0</v>
      </c>
      <c r="Z29" s="4">
        <v>0</v>
      </c>
      <c r="AA29" s="4"/>
      <c r="AB29" s="4"/>
      <c r="AC29" s="4"/>
      <c r="AD29" s="4"/>
      <c r="AE29" s="4"/>
      <c r="AF29" s="4"/>
      <c r="AG29" s="4"/>
      <c r="AH29" s="4"/>
      <c r="AI29" s="45"/>
      <c r="AJ29" s="4">
        <f t="shared" si="4"/>
        <v>0</v>
      </c>
      <c r="AK29" s="4">
        <f t="shared" si="5"/>
        <v>572008</v>
      </c>
      <c r="AL29" s="46"/>
      <c r="AM29" s="70">
        <v>2660798</v>
      </c>
      <c r="AN29" s="71">
        <v>229525</v>
      </c>
      <c r="AO29" s="72">
        <f t="shared" si="6"/>
        <v>2890323</v>
      </c>
      <c r="AR29" s="38">
        <v>0</v>
      </c>
      <c r="AS29" s="38">
        <v>0</v>
      </c>
      <c r="AT29" s="47">
        <v>0</v>
      </c>
      <c r="AU29" s="38">
        <v>0</v>
      </c>
      <c r="AV29" s="38">
        <v>0</v>
      </c>
      <c r="AW29" s="38">
        <v>0</v>
      </c>
      <c r="AX29" s="38">
        <v>0</v>
      </c>
      <c r="AY29" s="38">
        <v>0</v>
      </c>
      <c r="AZ29" s="38">
        <v>0</v>
      </c>
      <c r="BA29" s="38">
        <v>0</v>
      </c>
      <c r="BB29" s="38">
        <v>0</v>
      </c>
      <c r="BC29" s="38">
        <v>0</v>
      </c>
      <c r="BD29" s="39">
        <f t="shared" si="0"/>
        <v>0</v>
      </c>
      <c r="BE29" s="39"/>
      <c r="BF29" s="39">
        <f t="shared" si="1"/>
        <v>0</v>
      </c>
    </row>
    <row r="30" spans="2:58" ht="46.5" customHeight="1" x14ac:dyDescent="0.25">
      <c r="B30" s="40">
        <v>16</v>
      </c>
      <c r="C30" s="25" t="s">
        <v>39</v>
      </c>
      <c r="D30" s="12" t="s">
        <v>40</v>
      </c>
      <c r="E30" s="18" t="s">
        <v>155</v>
      </c>
      <c r="F30" s="20" t="s">
        <v>156</v>
      </c>
      <c r="G30" s="2" t="s">
        <v>191</v>
      </c>
      <c r="H30" s="2" t="s">
        <v>205</v>
      </c>
      <c r="I30" s="11" t="s">
        <v>187</v>
      </c>
      <c r="J30" s="2"/>
      <c r="K30" s="2" t="s">
        <v>220</v>
      </c>
      <c r="L30" s="2"/>
      <c r="M30" s="2"/>
      <c r="N30" s="42">
        <v>24899357</v>
      </c>
      <c r="O30" s="42">
        <v>24899357</v>
      </c>
      <c r="P30" s="43">
        <v>0</v>
      </c>
      <c r="Q30" s="42">
        <v>10043</v>
      </c>
      <c r="R30" s="42">
        <v>0</v>
      </c>
      <c r="S30" s="15">
        <f t="shared" si="2"/>
        <v>4.0334374899721306E-4</v>
      </c>
      <c r="T30" s="42">
        <f t="shared" si="3"/>
        <v>10043</v>
      </c>
      <c r="U30" s="2" t="s">
        <v>73</v>
      </c>
      <c r="V30" s="2">
        <v>319</v>
      </c>
      <c r="W30" s="2" t="s">
        <v>181</v>
      </c>
      <c r="X30" s="4">
        <v>0</v>
      </c>
      <c r="Y30" s="4">
        <v>0</v>
      </c>
      <c r="Z30" s="4">
        <v>0</v>
      </c>
      <c r="AA30" s="4"/>
      <c r="AB30" s="4"/>
      <c r="AC30" s="4"/>
      <c r="AD30" s="4"/>
      <c r="AE30" s="4"/>
      <c r="AF30" s="4"/>
      <c r="AG30" s="4"/>
      <c r="AH30" s="4"/>
      <c r="AI30" s="45"/>
      <c r="AJ30" s="4">
        <f t="shared" si="4"/>
        <v>0</v>
      </c>
      <c r="AK30" s="4">
        <f t="shared" si="5"/>
        <v>10043</v>
      </c>
      <c r="AL30" s="46"/>
      <c r="AM30" s="73">
        <v>82123</v>
      </c>
      <c r="AN30" s="74">
        <v>0</v>
      </c>
      <c r="AO30" s="72">
        <f t="shared" si="6"/>
        <v>82123</v>
      </c>
      <c r="AR30" s="38">
        <v>0</v>
      </c>
      <c r="AS30" s="38">
        <v>0</v>
      </c>
      <c r="AT30" s="47">
        <v>0</v>
      </c>
      <c r="AU30" s="38">
        <v>0</v>
      </c>
      <c r="AV30" s="38">
        <v>0</v>
      </c>
      <c r="AW30" s="38">
        <v>0</v>
      </c>
      <c r="AX30" s="38">
        <v>0</v>
      </c>
      <c r="AY30" s="38">
        <v>0</v>
      </c>
      <c r="AZ30" s="38">
        <v>0</v>
      </c>
      <c r="BA30" s="38">
        <v>0</v>
      </c>
      <c r="BB30" s="38">
        <v>0</v>
      </c>
      <c r="BC30" s="38">
        <v>0</v>
      </c>
      <c r="BD30" s="39">
        <f t="shared" si="0"/>
        <v>0</v>
      </c>
      <c r="BE30" s="39"/>
      <c r="BF30" s="39">
        <f t="shared" si="1"/>
        <v>0</v>
      </c>
    </row>
    <row r="31" spans="2:58" ht="46.5" customHeight="1" x14ac:dyDescent="0.25">
      <c r="B31" s="40">
        <v>17</v>
      </c>
      <c r="C31" s="25" t="s">
        <v>39</v>
      </c>
      <c r="D31" s="12" t="s">
        <v>40</v>
      </c>
      <c r="E31" s="18" t="s">
        <v>157</v>
      </c>
      <c r="F31" s="20" t="s">
        <v>158</v>
      </c>
      <c r="G31" s="2" t="s">
        <v>191</v>
      </c>
      <c r="H31" s="2" t="s">
        <v>206</v>
      </c>
      <c r="I31" s="11" t="s">
        <v>187</v>
      </c>
      <c r="J31" s="2"/>
      <c r="K31" s="2" t="s">
        <v>220</v>
      </c>
      <c r="L31" s="2"/>
      <c r="M31" s="2"/>
      <c r="N31" s="42">
        <v>24899357</v>
      </c>
      <c r="O31" s="42">
        <v>24899357</v>
      </c>
      <c r="P31" s="43">
        <v>0</v>
      </c>
      <c r="Q31" s="42">
        <v>12346</v>
      </c>
      <c r="R31" s="42">
        <v>0</v>
      </c>
      <c r="S31" s="15">
        <f t="shared" si="2"/>
        <v>4.9583609729359683E-4</v>
      </c>
      <c r="T31" s="42">
        <f t="shared" si="3"/>
        <v>12346</v>
      </c>
      <c r="U31" s="2" t="s">
        <v>73</v>
      </c>
      <c r="V31" s="2">
        <v>319</v>
      </c>
      <c r="W31" s="2" t="s">
        <v>181</v>
      </c>
      <c r="X31" s="4">
        <v>0</v>
      </c>
      <c r="Y31" s="4">
        <v>0</v>
      </c>
      <c r="Z31" s="4">
        <v>0</v>
      </c>
      <c r="AA31" s="4"/>
      <c r="AB31" s="4"/>
      <c r="AC31" s="4"/>
      <c r="AD31" s="4"/>
      <c r="AE31" s="4"/>
      <c r="AF31" s="4"/>
      <c r="AG31" s="4"/>
      <c r="AH31" s="4"/>
      <c r="AI31" s="45"/>
      <c r="AJ31" s="4">
        <f t="shared" si="4"/>
        <v>0</v>
      </c>
      <c r="AK31" s="4">
        <f t="shared" si="5"/>
        <v>12346</v>
      </c>
      <c r="AL31" s="46"/>
      <c r="AM31" s="73">
        <v>127312</v>
      </c>
      <c r="AN31" s="74">
        <v>0</v>
      </c>
      <c r="AO31" s="72">
        <f t="shared" si="6"/>
        <v>127312</v>
      </c>
      <c r="AR31" s="38">
        <v>0</v>
      </c>
      <c r="AS31" s="38">
        <v>0</v>
      </c>
      <c r="AT31" s="47">
        <v>0</v>
      </c>
      <c r="AU31" s="38">
        <v>0</v>
      </c>
      <c r="AV31" s="38">
        <v>0</v>
      </c>
      <c r="AW31" s="38">
        <v>0</v>
      </c>
      <c r="AX31" s="38">
        <v>0</v>
      </c>
      <c r="AY31" s="38">
        <v>0</v>
      </c>
      <c r="AZ31" s="38">
        <v>0</v>
      </c>
      <c r="BA31" s="38">
        <v>0</v>
      </c>
      <c r="BB31" s="38">
        <v>0</v>
      </c>
      <c r="BC31" s="38">
        <v>0</v>
      </c>
      <c r="BD31" s="39">
        <f t="shared" si="0"/>
        <v>0</v>
      </c>
      <c r="BE31" s="39"/>
      <c r="BF31" s="39">
        <f t="shared" si="1"/>
        <v>0</v>
      </c>
    </row>
    <row r="32" spans="2:58" ht="46.5" customHeight="1" x14ac:dyDescent="0.25">
      <c r="B32" s="62">
        <v>18</v>
      </c>
      <c r="C32" s="25" t="s">
        <v>39</v>
      </c>
      <c r="D32" s="12" t="s">
        <v>40</v>
      </c>
      <c r="E32" s="18" t="s">
        <v>159</v>
      </c>
      <c r="F32" s="20" t="s">
        <v>160</v>
      </c>
      <c r="G32" s="2" t="s">
        <v>92</v>
      </c>
      <c r="H32" s="2" t="s">
        <v>92</v>
      </c>
      <c r="I32" s="11" t="s">
        <v>187</v>
      </c>
      <c r="J32" s="2"/>
      <c r="K32" s="2" t="s">
        <v>220</v>
      </c>
      <c r="L32" s="2"/>
      <c r="M32" s="2"/>
      <c r="N32" s="42">
        <v>24899357</v>
      </c>
      <c r="O32" s="42">
        <v>24899357</v>
      </c>
      <c r="P32" s="43">
        <v>0</v>
      </c>
      <c r="Q32" s="42">
        <v>544522</v>
      </c>
      <c r="R32" s="42">
        <v>0</v>
      </c>
      <c r="S32" s="15">
        <f t="shared" si="2"/>
        <v>2.1868918141139147E-2</v>
      </c>
      <c r="T32" s="42">
        <f t="shared" si="3"/>
        <v>544522</v>
      </c>
      <c r="U32" s="2" t="s">
        <v>73</v>
      </c>
      <c r="V32" s="2">
        <v>319</v>
      </c>
      <c r="W32" s="2" t="s">
        <v>181</v>
      </c>
      <c r="X32" s="4">
        <v>0</v>
      </c>
      <c r="Y32" s="4">
        <v>0</v>
      </c>
      <c r="Z32" s="4">
        <v>0</v>
      </c>
      <c r="AA32" s="4"/>
      <c r="AB32" s="4"/>
      <c r="AC32" s="4"/>
      <c r="AD32" s="4"/>
      <c r="AE32" s="4"/>
      <c r="AF32" s="4"/>
      <c r="AG32" s="4"/>
      <c r="AH32" s="4"/>
      <c r="AI32" s="45"/>
      <c r="AJ32" s="4">
        <f t="shared" si="4"/>
        <v>0</v>
      </c>
      <c r="AK32" s="4">
        <f t="shared" si="5"/>
        <v>544522</v>
      </c>
      <c r="AL32" s="46"/>
      <c r="AM32" s="73">
        <v>6690929</v>
      </c>
      <c r="AN32" s="74">
        <v>3822086</v>
      </c>
      <c r="AO32" s="72">
        <f t="shared" si="6"/>
        <v>10513015</v>
      </c>
      <c r="AR32" s="38">
        <v>0</v>
      </c>
      <c r="AS32" s="38">
        <v>0</v>
      </c>
      <c r="AT32" s="47">
        <v>0</v>
      </c>
      <c r="AU32" s="38">
        <v>0</v>
      </c>
      <c r="AV32" s="38">
        <v>0</v>
      </c>
      <c r="AW32" s="38">
        <v>0</v>
      </c>
      <c r="AX32" s="38">
        <v>0</v>
      </c>
      <c r="AY32" s="38">
        <v>0</v>
      </c>
      <c r="AZ32" s="38">
        <v>0</v>
      </c>
      <c r="BA32" s="38">
        <v>0</v>
      </c>
      <c r="BB32" s="38">
        <v>0</v>
      </c>
      <c r="BC32" s="38">
        <v>0</v>
      </c>
      <c r="BD32" s="39">
        <f t="shared" si="0"/>
        <v>0</v>
      </c>
      <c r="BE32" s="39"/>
      <c r="BF32" s="39">
        <f t="shared" si="1"/>
        <v>0</v>
      </c>
    </row>
    <row r="33" spans="2:58" ht="46.5" customHeight="1" x14ac:dyDescent="0.25">
      <c r="B33" s="62">
        <v>19</v>
      </c>
      <c r="C33" s="25" t="s">
        <v>39</v>
      </c>
      <c r="D33" s="12" t="s">
        <v>40</v>
      </c>
      <c r="E33" s="18" t="s">
        <v>161</v>
      </c>
      <c r="F33" s="20" t="s">
        <v>162</v>
      </c>
      <c r="G33" s="2" t="s">
        <v>207</v>
      </c>
      <c r="H33" s="2" t="s">
        <v>208</v>
      </c>
      <c r="I33" s="11" t="s">
        <v>187</v>
      </c>
      <c r="J33" s="2"/>
      <c r="K33" s="2" t="s">
        <v>220</v>
      </c>
      <c r="L33" s="2"/>
      <c r="M33" s="2"/>
      <c r="N33" s="42">
        <v>24899357</v>
      </c>
      <c r="O33" s="42">
        <v>24899357</v>
      </c>
      <c r="P33" s="43">
        <v>0</v>
      </c>
      <c r="Q33" s="42">
        <v>11092</v>
      </c>
      <c r="R33" s="42">
        <v>0</v>
      </c>
      <c r="S33" s="15">
        <f t="shared" si="2"/>
        <v>4.4547335097850119E-4</v>
      </c>
      <c r="T33" s="42">
        <f t="shared" si="3"/>
        <v>11092</v>
      </c>
      <c r="U33" s="2" t="s">
        <v>73</v>
      </c>
      <c r="V33" s="2">
        <v>319</v>
      </c>
      <c r="W33" s="2" t="s">
        <v>181</v>
      </c>
      <c r="X33" s="4">
        <v>0</v>
      </c>
      <c r="Y33" s="4">
        <v>0</v>
      </c>
      <c r="Z33" s="4">
        <v>0</v>
      </c>
      <c r="AA33" s="4"/>
      <c r="AB33" s="4"/>
      <c r="AC33" s="4"/>
      <c r="AD33" s="4"/>
      <c r="AE33" s="4"/>
      <c r="AF33" s="4"/>
      <c r="AG33" s="4"/>
      <c r="AH33" s="4"/>
      <c r="AI33" s="45"/>
      <c r="AJ33" s="4">
        <f t="shared" si="4"/>
        <v>0</v>
      </c>
      <c r="AK33" s="4">
        <f t="shared" si="5"/>
        <v>11092</v>
      </c>
      <c r="AL33" s="46"/>
      <c r="AM33" s="73">
        <v>32320</v>
      </c>
      <c r="AN33" s="74">
        <v>0</v>
      </c>
      <c r="AO33" s="72">
        <f t="shared" si="6"/>
        <v>32320</v>
      </c>
      <c r="AR33" s="38">
        <v>0</v>
      </c>
      <c r="AS33" s="38">
        <v>0</v>
      </c>
      <c r="AT33" s="47">
        <v>0</v>
      </c>
      <c r="AU33" s="38">
        <v>0</v>
      </c>
      <c r="AV33" s="38">
        <v>0</v>
      </c>
      <c r="AW33" s="38">
        <v>0</v>
      </c>
      <c r="AX33" s="38">
        <v>0</v>
      </c>
      <c r="AY33" s="38">
        <v>0</v>
      </c>
      <c r="AZ33" s="38">
        <v>0</v>
      </c>
      <c r="BA33" s="38">
        <v>0</v>
      </c>
      <c r="BB33" s="38">
        <v>0</v>
      </c>
      <c r="BC33" s="38">
        <v>0</v>
      </c>
      <c r="BD33" s="39">
        <f t="shared" si="0"/>
        <v>0</v>
      </c>
      <c r="BE33" s="39"/>
      <c r="BF33" s="39">
        <f t="shared" si="1"/>
        <v>0</v>
      </c>
    </row>
    <row r="34" spans="2:58" ht="46.5" customHeight="1" x14ac:dyDescent="0.25">
      <c r="B34" s="40">
        <v>20</v>
      </c>
      <c r="C34" s="25" t="s">
        <v>39</v>
      </c>
      <c r="D34" s="12" t="s">
        <v>40</v>
      </c>
      <c r="E34" s="18" t="s">
        <v>163</v>
      </c>
      <c r="F34" s="20" t="s">
        <v>164</v>
      </c>
      <c r="G34" s="2" t="s">
        <v>209</v>
      </c>
      <c r="H34" s="2" t="s">
        <v>210</v>
      </c>
      <c r="I34" s="11" t="s">
        <v>187</v>
      </c>
      <c r="J34" s="2"/>
      <c r="K34" s="2" t="s">
        <v>220</v>
      </c>
      <c r="L34" s="2"/>
      <c r="M34" s="2"/>
      <c r="N34" s="42">
        <v>24899357</v>
      </c>
      <c r="O34" s="42">
        <v>24899357</v>
      </c>
      <c r="P34" s="43">
        <v>0</v>
      </c>
      <c r="Q34" s="42">
        <v>13685</v>
      </c>
      <c r="R34" s="42">
        <v>0</v>
      </c>
      <c r="S34" s="15">
        <f t="shared" si="2"/>
        <v>5.4961258638124672E-4</v>
      </c>
      <c r="T34" s="42">
        <f t="shared" si="3"/>
        <v>13685</v>
      </c>
      <c r="U34" s="2" t="s">
        <v>73</v>
      </c>
      <c r="V34" s="2">
        <v>319</v>
      </c>
      <c r="W34" s="2" t="s">
        <v>181</v>
      </c>
      <c r="X34" s="4">
        <v>0</v>
      </c>
      <c r="Y34" s="4">
        <v>0</v>
      </c>
      <c r="Z34" s="4">
        <v>0</v>
      </c>
      <c r="AA34" s="4"/>
      <c r="AB34" s="4"/>
      <c r="AC34" s="4"/>
      <c r="AD34" s="4"/>
      <c r="AE34" s="4"/>
      <c r="AF34" s="4"/>
      <c r="AG34" s="4"/>
      <c r="AH34" s="4"/>
      <c r="AI34" s="45"/>
      <c r="AJ34" s="4">
        <f t="shared" si="4"/>
        <v>0</v>
      </c>
      <c r="AK34" s="4">
        <f t="shared" si="5"/>
        <v>13685</v>
      </c>
      <c r="AL34" s="46"/>
      <c r="AM34" s="73">
        <v>165777</v>
      </c>
      <c r="AN34" s="74">
        <v>0</v>
      </c>
      <c r="AO34" s="72">
        <f t="shared" si="6"/>
        <v>165777</v>
      </c>
      <c r="AR34" s="38">
        <v>0</v>
      </c>
      <c r="AS34" s="38">
        <v>0</v>
      </c>
      <c r="AT34" s="47">
        <v>0</v>
      </c>
      <c r="AU34" s="38">
        <v>0</v>
      </c>
      <c r="AV34" s="38">
        <v>0</v>
      </c>
      <c r="AW34" s="38">
        <v>0</v>
      </c>
      <c r="AX34" s="38">
        <v>0</v>
      </c>
      <c r="AY34" s="38">
        <v>0</v>
      </c>
      <c r="AZ34" s="38">
        <v>0</v>
      </c>
      <c r="BA34" s="38">
        <v>0</v>
      </c>
      <c r="BB34" s="38">
        <v>0</v>
      </c>
      <c r="BC34" s="38">
        <v>0</v>
      </c>
      <c r="BD34" s="39">
        <f t="shared" si="0"/>
        <v>0</v>
      </c>
      <c r="BE34" s="39"/>
      <c r="BF34" s="39">
        <f t="shared" si="1"/>
        <v>0</v>
      </c>
    </row>
    <row r="35" spans="2:58" ht="22.5" x14ac:dyDescent="0.25">
      <c r="B35" s="89">
        <v>21</v>
      </c>
      <c r="C35" s="25" t="s">
        <v>39</v>
      </c>
      <c r="D35" s="12" t="s">
        <v>40</v>
      </c>
      <c r="E35" s="87" t="s">
        <v>179</v>
      </c>
      <c r="F35" s="87" t="s">
        <v>180</v>
      </c>
      <c r="G35" s="77" t="s">
        <v>192</v>
      </c>
      <c r="H35" s="77" t="s">
        <v>211</v>
      </c>
      <c r="I35" s="77" t="s">
        <v>72</v>
      </c>
      <c r="J35" s="77"/>
      <c r="K35" s="79" t="s">
        <v>220</v>
      </c>
      <c r="L35" s="77"/>
      <c r="M35" s="77"/>
      <c r="N35" s="75">
        <v>24899357</v>
      </c>
      <c r="O35" s="75">
        <v>24899357</v>
      </c>
      <c r="P35" s="43">
        <v>0</v>
      </c>
      <c r="Q35" s="42">
        <v>3277579</v>
      </c>
      <c r="R35" s="42">
        <v>0</v>
      </c>
      <c r="S35" s="96">
        <f>IFERROR((Q35+Q36)/O35,0)</f>
        <v>0.29919563786325887</v>
      </c>
      <c r="T35" s="75">
        <f>P35+Q35+P36+Q36</f>
        <v>7449779</v>
      </c>
      <c r="U35" s="2" t="s">
        <v>73</v>
      </c>
      <c r="V35" s="2">
        <v>208</v>
      </c>
      <c r="W35" s="63" t="s">
        <v>182</v>
      </c>
      <c r="X35" s="75">
        <v>0</v>
      </c>
      <c r="Y35" s="75">
        <v>0</v>
      </c>
      <c r="Z35" s="75">
        <v>0</v>
      </c>
      <c r="AA35" s="75"/>
      <c r="AB35" s="75"/>
      <c r="AC35" s="75"/>
      <c r="AD35" s="75"/>
      <c r="AE35" s="75"/>
      <c r="AF35" s="75"/>
      <c r="AG35" s="75"/>
      <c r="AH35" s="75"/>
      <c r="AI35" s="75"/>
      <c r="AJ35" s="75">
        <f>+SUM(X35:AI36)</f>
        <v>0</v>
      </c>
      <c r="AK35" s="75">
        <f>+T35-AJ35</f>
        <v>7449779</v>
      </c>
      <c r="AL35" s="46"/>
      <c r="AM35" s="81">
        <v>6035787</v>
      </c>
      <c r="AN35" s="81">
        <v>3167657</v>
      </c>
      <c r="AO35" s="81">
        <f t="shared" si="6"/>
        <v>9203444</v>
      </c>
      <c r="AR35" s="38">
        <v>0</v>
      </c>
      <c r="AS35" s="38">
        <v>0</v>
      </c>
      <c r="AT35" s="47">
        <v>0</v>
      </c>
      <c r="AU35" s="38">
        <v>0</v>
      </c>
      <c r="AV35" s="38">
        <v>0</v>
      </c>
      <c r="AW35" s="38">
        <v>0</v>
      </c>
      <c r="AX35" s="38">
        <v>0</v>
      </c>
      <c r="AY35" s="38">
        <v>0</v>
      </c>
      <c r="AZ35" s="38">
        <v>0</v>
      </c>
      <c r="BA35" s="38">
        <v>0</v>
      </c>
      <c r="BB35" s="38">
        <v>0</v>
      </c>
      <c r="BC35" s="38">
        <v>0</v>
      </c>
      <c r="BD35" s="39">
        <f t="shared" si="0"/>
        <v>0</v>
      </c>
      <c r="BE35" s="39"/>
      <c r="BF35" s="39">
        <f t="shared" si="1"/>
        <v>0</v>
      </c>
    </row>
    <row r="36" spans="2:58" ht="22.5" x14ac:dyDescent="0.25">
      <c r="B36" s="90"/>
      <c r="C36" s="25" t="s">
        <v>39</v>
      </c>
      <c r="D36" s="12" t="s">
        <v>40</v>
      </c>
      <c r="E36" s="88"/>
      <c r="F36" s="88"/>
      <c r="G36" s="78"/>
      <c r="H36" s="78"/>
      <c r="I36" s="78"/>
      <c r="J36" s="78"/>
      <c r="K36" s="80"/>
      <c r="L36" s="78"/>
      <c r="M36" s="78"/>
      <c r="N36" s="76"/>
      <c r="O36" s="76"/>
      <c r="P36" s="43">
        <v>0</v>
      </c>
      <c r="Q36" s="42">
        <v>4172200</v>
      </c>
      <c r="R36" s="42">
        <v>0</v>
      </c>
      <c r="S36" s="97">
        <f t="shared" si="2"/>
        <v>0</v>
      </c>
      <c r="T36" s="76"/>
      <c r="U36" s="2" t="s">
        <v>73</v>
      </c>
      <c r="V36" s="2">
        <v>319</v>
      </c>
      <c r="W36" s="2" t="s">
        <v>181</v>
      </c>
      <c r="X36" s="76"/>
      <c r="Y36" s="76"/>
      <c r="Z36" s="76"/>
      <c r="AA36" s="76"/>
      <c r="AB36" s="76"/>
      <c r="AC36" s="76"/>
      <c r="AD36" s="76"/>
      <c r="AE36" s="76"/>
      <c r="AF36" s="76"/>
      <c r="AG36" s="76"/>
      <c r="AH36" s="76"/>
      <c r="AI36" s="76"/>
      <c r="AJ36" s="76"/>
      <c r="AK36" s="76"/>
      <c r="AL36" s="46"/>
      <c r="AM36" s="82"/>
      <c r="AN36" s="82"/>
      <c r="AO36" s="82"/>
      <c r="AR36" s="38">
        <v>0</v>
      </c>
      <c r="AS36" s="38">
        <v>0</v>
      </c>
      <c r="AT36" s="47">
        <v>0</v>
      </c>
      <c r="AU36" s="38">
        <v>0</v>
      </c>
      <c r="AV36" s="38">
        <v>0</v>
      </c>
      <c r="AW36" s="38">
        <v>0</v>
      </c>
      <c r="AX36" s="38">
        <v>0</v>
      </c>
      <c r="AY36" s="38">
        <v>0</v>
      </c>
      <c r="AZ36" s="38">
        <v>0</v>
      </c>
      <c r="BA36" s="38">
        <v>0</v>
      </c>
      <c r="BB36" s="38">
        <v>0</v>
      </c>
      <c r="BC36" s="38">
        <v>0</v>
      </c>
      <c r="BD36" s="39">
        <f t="shared" si="0"/>
        <v>0</v>
      </c>
      <c r="BE36" s="39"/>
      <c r="BF36" s="39">
        <f t="shared" si="1"/>
        <v>0</v>
      </c>
    </row>
    <row r="37" spans="2:58" ht="46.5" customHeight="1" x14ac:dyDescent="0.25">
      <c r="B37" s="62">
        <v>22</v>
      </c>
      <c r="C37" s="25" t="s">
        <v>39</v>
      </c>
      <c r="D37" s="12" t="s">
        <v>40</v>
      </c>
      <c r="E37" s="64" t="s">
        <v>165</v>
      </c>
      <c r="F37" s="65" t="s">
        <v>166</v>
      </c>
      <c r="G37" s="2" t="s">
        <v>197</v>
      </c>
      <c r="H37" s="2" t="s">
        <v>212</v>
      </c>
      <c r="I37" s="11" t="s">
        <v>72</v>
      </c>
      <c r="J37" s="2"/>
      <c r="K37" s="2" t="s">
        <v>220</v>
      </c>
      <c r="L37" s="2"/>
      <c r="M37" s="2"/>
      <c r="N37" s="42">
        <v>24899357</v>
      </c>
      <c r="O37" s="42">
        <v>24899357</v>
      </c>
      <c r="P37" s="43">
        <v>0</v>
      </c>
      <c r="Q37" s="42">
        <v>1185939</v>
      </c>
      <c r="R37" s="42">
        <v>0</v>
      </c>
      <c r="S37" s="15">
        <f t="shared" si="2"/>
        <v>4.7629302234591844E-2</v>
      </c>
      <c r="T37" s="42">
        <f t="shared" ref="T37:T43" si="7">P37+Q37</f>
        <v>1185939</v>
      </c>
      <c r="U37" s="2" t="s">
        <v>73</v>
      </c>
      <c r="V37" s="2">
        <v>208</v>
      </c>
      <c r="W37" s="63" t="s">
        <v>182</v>
      </c>
      <c r="X37" s="4">
        <v>0</v>
      </c>
      <c r="Y37" s="4">
        <v>0</v>
      </c>
      <c r="Z37" s="4">
        <v>0</v>
      </c>
      <c r="AA37" s="4"/>
      <c r="AB37" s="4"/>
      <c r="AC37" s="4"/>
      <c r="AD37" s="4"/>
      <c r="AE37" s="4"/>
      <c r="AF37" s="4"/>
      <c r="AG37" s="4"/>
      <c r="AH37" s="4"/>
      <c r="AI37" s="45"/>
      <c r="AJ37" s="4">
        <f t="shared" ref="AJ37" si="8">SUM(X37:AI37)</f>
        <v>0</v>
      </c>
      <c r="AK37" s="4">
        <f t="shared" ref="AK37" si="9">+T37-AJ37</f>
        <v>1185939</v>
      </c>
      <c r="AL37" s="46"/>
      <c r="AM37" s="73">
        <v>1738001</v>
      </c>
      <c r="AN37" s="74">
        <v>1997716</v>
      </c>
      <c r="AO37" s="72">
        <f t="shared" si="6"/>
        <v>3735717</v>
      </c>
      <c r="AR37" s="38">
        <v>0</v>
      </c>
      <c r="AS37" s="38">
        <v>0</v>
      </c>
      <c r="AT37" s="47">
        <v>0</v>
      </c>
      <c r="AU37" s="38">
        <v>0</v>
      </c>
      <c r="AV37" s="38">
        <v>0</v>
      </c>
      <c r="AW37" s="38">
        <v>0</v>
      </c>
      <c r="AX37" s="38">
        <v>0</v>
      </c>
      <c r="AY37" s="38">
        <v>0</v>
      </c>
      <c r="AZ37" s="38">
        <v>0</v>
      </c>
      <c r="BA37" s="38">
        <v>0</v>
      </c>
      <c r="BB37" s="38">
        <v>0</v>
      </c>
      <c r="BC37" s="38">
        <v>0</v>
      </c>
      <c r="BD37" s="39">
        <f t="shared" si="0"/>
        <v>0</v>
      </c>
      <c r="BE37" s="39"/>
      <c r="BF37" s="39">
        <f t="shared" si="1"/>
        <v>0</v>
      </c>
    </row>
    <row r="38" spans="2:58" ht="46.5" customHeight="1" x14ac:dyDescent="0.25">
      <c r="B38" s="40">
        <v>23</v>
      </c>
      <c r="C38" s="25" t="s">
        <v>39</v>
      </c>
      <c r="D38" s="12" t="s">
        <v>40</v>
      </c>
      <c r="E38" s="64" t="s">
        <v>214</v>
      </c>
      <c r="F38" s="19" t="s">
        <v>167</v>
      </c>
      <c r="G38" s="2" t="s">
        <v>191</v>
      </c>
      <c r="H38" s="2" t="s">
        <v>215</v>
      </c>
      <c r="I38" s="11" t="s">
        <v>72</v>
      </c>
      <c r="J38" s="2"/>
      <c r="K38" s="2" t="s">
        <v>220</v>
      </c>
      <c r="L38" s="2"/>
      <c r="M38" s="2"/>
      <c r="N38" s="42">
        <v>24899357</v>
      </c>
      <c r="O38" s="42">
        <v>24899357</v>
      </c>
      <c r="P38" s="43">
        <v>0</v>
      </c>
      <c r="Q38" s="42">
        <v>3296836</v>
      </c>
      <c r="R38" s="42">
        <v>0</v>
      </c>
      <c r="S38" s="15">
        <f t="shared" si="2"/>
        <v>0.13240647137996375</v>
      </c>
      <c r="T38" s="42">
        <f t="shared" si="7"/>
        <v>3296836</v>
      </c>
      <c r="U38" s="2" t="s">
        <v>73</v>
      </c>
      <c r="V38" s="2">
        <v>208</v>
      </c>
      <c r="W38" s="2" t="s">
        <v>182</v>
      </c>
      <c r="X38" s="4">
        <v>0</v>
      </c>
      <c r="Y38" s="4">
        <v>0</v>
      </c>
      <c r="Z38" s="4">
        <v>0</v>
      </c>
      <c r="AA38" s="4"/>
      <c r="AB38" s="4"/>
      <c r="AC38" s="4"/>
      <c r="AD38" s="4"/>
      <c r="AE38" s="4"/>
      <c r="AF38" s="4"/>
      <c r="AG38" s="4"/>
      <c r="AH38" s="4"/>
      <c r="AI38" s="45"/>
      <c r="AJ38" s="4">
        <f t="shared" ref="AJ38:AJ43" si="10">SUM(X38:AI38)</f>
        <v>0</v>
      </c>
      <c r="AK38" s="4">
        <f t="shared" ref="AK38:AK43" si="11">+T38-AJ38</f>
        <v>3296836</v>
      </c>
      <c r="AL38" s="46"/>
      <c r="AM38" s="73">
        <v>1517085</v>
      </c>
      <c r="AN38" s="74">
        <v>250104</v>
      </c>
      <c r="AO38" s="72">
        <f t="shared" si="6"/>
        <v>1767189</v>
      </c>
      <c r="AR38" s="38">
        <v>0</v>
      </c>
      <c r="AS38" s="38">
        <v>0</v>
      </c>
      <c r="AT38" s="47">
        <v>0</v>
      </c>
      <c r="AU38" s="38">
        <v>0</v>
      </c>
      <c r="AV38" s="38">
        <v>0</v>
      </c>
      <c r="AW38" s="38">
        <v>0</v>
      </c>
      <c r="AX38" s="38">
        <v>0</v>
      </c>
      <c r="AY38" s="38">
        <v>0</v>
      </c>
      <c r="AZ38" s="38">
        <v>0</v>
      </c>
      <c r="BA38" s="38">
        <v>0</v>
      </c>
      <c r="BB38" s="38">
        <v>0</v>
      </c>
      <c r="BC38" s="38">
        <v>0</v>
      </c>
      <c r="BD38" s="39">
        <f t="shared" si="0"/>
        <v>0</v>
      </c>
      <c r="BE38" s="39"/>
      <c r="BF38" s="39">
        <f t="shared" si="1"/>
        <v>0</v>
      </c>
    </row>
    <row r="39" spans="2:58" ht="46.5" customHeight="1" x14ac:dyDescent="0.25">
      <c r="B39" s="62">
        <v>24</v>
      </c>
      <c r="C39" s="25" t="s">
        <v>39</v>
      </c>
      <c r="D39" s="12" t="s">
        <v>40</v>
      </c>
      <c r="E39" s="18" t="s">
        <v>168</v>
      </c>
      <c r="F39" s="19" t="s">
        <v>169</v>
      </c>
      <c r="G39" s="2" t="s">
        <v>192</v>
      </c>
      <c r="H39" s="2" t="s">
        <v>216</v>
      </c>
      <c r="I39" s="11" t="s">
        <v>72</v>
      </c>
      <c r="J39" s="2"/>
      <c r="K39" s="2" t="s">
        <v>220</v>
      </c>
      <c r="L39" s="2"/>
      <c r="M39" s="2"/>
      <c r="N39" s="42">
        <v>24899357</v>
      </c>
      <c r="O39" s="42">
        <v>24899357</v>
      </c>
      <c r="P39" s="43">
        <v>0</v>
      </c>
      <c r="Q39" s="42">
        <v>1276702</v>
      </c>
      <c r="R39" s="42">
        <v>0</v>
      </c>
      <c r="S39" s="15">
        <f t="shared" si="2"/>
        <v>5.1274496767125352E-2</v>
      </c>
      <c r="T39" s="42">
        <f t="shared" si="7"/>
        <v>1276702</v>
      </c>
      <c r="U39" s="2" t="s">
        <v>73</v>
      </c>
      <c r="V39" s="2">
        <v>208</v>
      </c>
      <c r="W39" s="2" t="s">
        <v>182</v>
      </c>
      <c r="X39" s="4">
        <v>0</v>
      </c>
      <c r="Y39" s="4">
        <v>0</v>
      </c>
      <c r="Z39" s="4">
        <v>0</v>
      </c>
      <c r="AA39" s="4"/>
      <c r="AB39" s="4"/>
      <c r="AC39" s="4"/>
      <c r="AD39" s="4"/>
      <c r="AE39" s="4"/>
      <c r="AF39" s="4"/>
      <c r="AG39" s="4"/>
      <c r="AH39" s="4"/>
      <c r="AI39" s="45"/>
      <c r="AJ39" s="4">
        <f t="shared" si="10"/>
        <v>0</v>
      </c>
      <c r="AK39" s="4">
        <f t="shared" si="11"/>
        <v>1276702</v>
      </c>
      <c r="AL39" s="46"/>
      <c r="AM39" s="73">
        <v>1437021</v>
      </c>
      <c r="AN39" s="74">
        <v>218285</v>
      </c>
      <c r="AO39" s="72">
        <f t="shared" si="6"/>
        <v>1655306</v>
      </c>
      <c r="AR39" s="38">
        <v>0</v>
      </c>
      <c r="AS39" s="38">
        <v>0</v>
      </c>
      <c r="AT39" s="47">
        <v>0</v>
      </c>
      <c r="AU39" s="38">
        <v>0</v>
      </c>
      <c r="AV39" s="38">
        <v>0</v>
      </c>
      <c r="AW39" s="38">
        <v>0</v>
      </c>
      <c r="AX39" s="38">
        <v>0</v>
      </c>
      <c r="AY39" s="38">
        <v>0</v>
      </c>
      <c r="AZ39" s="38">
        <v>0</v>
      </c>
      <c r="BA39" s="38">
        <v>0</v>
      </c>
      <c r="BB39" s="38">
        <v>0</v>
      </c>
      <c r="BC39" s="38">
        <v>0</v>
      </c>
      <c r="BD39" s="39">
        <f t="shared" si="0"/>
        <v>0</v>
      </c>
      <c r="BE39" s="39"/>
      <c r="BF39" s="39">
        <f t="shared" si="1"/>
        <v>0</v>
      </c>
    </row>
    <row r="40" spans="2:58" ht="46.5" customHeight="1" x14ac:dyDescent="0.25">
      <c r="B40" s="40">
        <v>25</v>
      </c>
      <c r="C40" s="25" t="s">
        <v>39</v>
      </c>
      <c r="D40" s="12" t="s">
        <v>40</v>
      </c>
      <c r="E40" s="18" t="s">
        <v>170</v>
      </c>
      <c r="F40" s="19" t="s">
        <v>171</v>
      </c>
      <c r="G40" s="2" t="s">
        <v>112</v>
      </c>
      <c r="H40" s="2" t="s">
        <v>217</v>
      </c>
      <c r="I40" s="11" t="s">
        <v>72</v>
      </c>
      <c r="J40" s="2"/>
      <c r="K40" s="2" t="s">
        <v>220</v>
      </c>
      <c r="L40" s="2"/>
      <c r="M40" s="2"/>
      <c r="N40" s="42">
        <v>24899357</v>
      </c>
      <c r="O40" s="42">
        <v>24899357</v>
      </c>
      <c r="P40" s="43">
        <v>0</v>
      </c>
      <c r="Q40" s="42">
        <v>3795596</v>
      </c>
      <c r="R40" s="42">
        <v>0</v>
      </c>
      <c r="S40" s="15">
        <f t="shared" si="2"/>
        <v>0.15243751073571901</v>
      </c>
      <c r="T40" s="42">
        <f t="shared" si="7"/>
        <v>3795596</v>
      </c>
      <c r="U40" s="2" t="s">
        <v>73</v>
      </c>
      <c r="V40" s="2">
        <v>208</v>
      </c>
      <c r="W40" s="2" t="s">
        <v>182</v>
      </c>
      <c r="X40" s="4">
        <v>0</v>
      </c>
      <c r="Y40" s="4">
        <v>0</v>
      </c>
      <c r="Z40" s="4">
        <v>0</v>
      </c>
      <c r="AA40" s="4"/>
      <c r="AB40" s="4"/>
      <c r="AC40" s="4"/>
      <c r="AD40" s="4"/>
      <c r="AE40" s="4"/>
      <c r="AF40" s="4"/>
      <c r="AG40" s="4"/>
      <c r="AH40" s="4"/>
      <c r="AI40" s="45"/>
      <c r="AJ40" s="4">
        <f t="shared" si="10"/>
        <v>0</v>
      </c>
      <c r="AK40" s="4">
        <f t="shared" si="11"/>
        <v>3795596</v>
      </c>
      <c r="AL40" s="46"/>
      <c r="AM40" s="73">
        <v>2613000</v>
      </c>
      <c r="AN40" s="74">
        <v>1398248</v>
      </c>
      <c r="AO40" s="72">
        <f t="shared" si="6"/>
        <v>4011248</v>
      </c>
      <c r="AR40" s="38">
        <v>0</v>
      </c>
      <c r="AS40" s="38">
        <v>0</v>
      </c>
      <c r="AT40" s="47">
        <v>0</v>
      </c>
      <c r="AU40" s="38">
        <v>0</v>
      </c>
      <c r="AV40" s="38">
        <v>0</v>
      </c>
      <c r="AW40" s="38">
        <v>0</v>
      </c>
      <c r="AX40" s="38">
        <v>0</v>
      </c>
      <c r="AY40" s="38">
        <v>0</v>
      </c>
      <c r="AZ40" s="38">
        <v>0</v>
      </c>
      <c r="BA40" s="38">
        <v>0</v>
      </c>
      <c r="BB40" s="38">
        <v>0</v>
      </c>
      <c r="BC40" s="38">
        <v>0</v>
      </c>
      <c r="BD40" s="39">
        <f t="shared" si="0"/>
        <v>0</v>
      </c>
      <c r="BE40" s="39"/>
      <c r="BF40" s="39">
        <f t="shared" si="1"/>
        <v>0</v>
      </c>
    </row>
    <row r="41" spans="2:58" ht="46.5" customHeight="1" x14ac:dyDescent="0.25">
      <c r="B41" s="62">
        <v>26</v>
      </c>
      <c r="C41" s="25" t="s">
        <v>39</v>
      </c>
      <c r="D41" s="12" t="s">
        <v>40</v>
      </c>
      <c r="E41" s="18" t="s">
        <v>172</v>
      </c>
      <c r="F41" s="19" t="s">
        <v>173</v>
      </c>
      <c r="G41" s="2" t="s">
        <v>92</v>
      </c>
      <c r="H41" s="2" t="s">
        <v>218</v>
      </c>
      <c r="I41" s="11" t="s">
        <v>72</v>
      </c>
      <c r="J41" s="2"/>
      <c r="K41" s="2" t="s">
        <v>220</v>
      </c>
      <c r="L41" s="2"/>
      <c r="M41" s="2"/>
      <c r="N41" s="42">
        <v>24899357</v>
      </c>
      <c r="O41" s="42">
        <v>24899357</v>
      </c>
      <c r="P41" s="43">
        <v>0</v>
      </c>
      <c r="Q41" s="42">
        <v>1485916</v>
      </c>
      <c r="R41" s="42">
        <v>0</v>
      </c>
      <c r="S41" s="15">
        <f t="shared" si="2"/>
        <v>5.9676882419092185E-2</v>
      </c>
      <c r="T41" s="42">
        <f t="shared" si="7"/>
        <v>1485916</v>
      </c>
      <c r="U41" s="2" t="s">
        <v>73</v>
      </c>
      <c r="V41" s="2">
        <v>208</v>
      </c>
      <c r="W41" s="2" t="s">
        <v>182</v>
      </c>
      <c r="X41" s="4">
        <v>0</v>
      </c>
      <c r="Y41" s="4">
        <v>0</v>
      </c>
      <c r="Z41" s="4">
        <v>0</v>
      </c>
      <c r="AA41" s="4"/>
      <c r="AB41" s="4"/>
      <c r="AC41" s="4"/>
      <c r="AD41" s="4"/>
      <c r="AE41" s="4"/>
      <c r="AF41" s="4"/>
      <c r="AG41" s="4"/>
      <c r="AH41" s="4"/>
      <c r="AI41" s="45"/>
      <c r="AJ41" s="4">
        <f t="shared" si="10"/>
        <v>0</v>
      </c>
      <c r="AK41" s="4">
        <f t="shared" si="11"/>
        <v>1485916</v>
      </c>
      <c r="AL41" s="46"/>
      <c r="AM41" s="73">
        <v>2294629</v>
      </c>
      <c r="AN41" s="74">
        <v>247741</v>
      </c>
      <c r="AO41" s="72">
        <f t="shared" si="6"/>
        <v>2542370</v>
      </c>
      <c r="AR41" s="38">
        <v>0</v>
      </c>
      <c r="AS41" s="38">
        <v>0</v>
      </c>
      <c r="AT41" s="47">
        <v>0</v>
      </c>
      <c r="AU41" s="38">
        <v>0</v>
      </c>
      <c r="AV41" s="38">
        <v>0</v>
      </c>
      <c r="AW41" s="38">
        <v>0</v>
      </c>
      <c r="AX41" s="38">
        <v>0</v>
      </c>
      <c r="AY41" s="38">
        <v>0</v>
      </c>
      <c r="AZ41" s="38">
        <v>0</v>
      </c>
      <c r="BA41" s="38">
        <v>0</v>
      </c>
      <c r="BB41" s="38">
        <v>0</v>
      </c>
      <c r="BC41" s="38">
        <v>0</v>
      </c>
      <c r="BD41" s="39">
        <f t="shared" si="0"/>
        <v>0</v>
      </c>
      <c r="BE41" s="39"/>
      <c r="BF41" s="39">
        <f t="shared" si="1"/>
        <v>0</v>
      </c>
    </row>
    <row r="42" spans="2:58" ht="46.5" customHeight="1" x14ac:dyDescent="0.25">
      <c r="B42" s="40">
        <v>27</v>
      </c>
      <c r="C42" s="25" t="s">
        <v>39</v>
      </c>
      <c r="D42" s="12" t="s">
        <v>40</v>
      </c>
      <c r="E42" s="18" t="s">
        <v>174</v>
      </c>
      <c r="F42" s="19" t="s">
        <v>175</v>
      </c>
      <c r="G42" s="2" t="s">
        <v>109</v>
      </c>
      <c r="H42" s="2" t="s">
        <v>213</v>
      </c>
      <c r="I42" s="11" t="s">
        <v>72</v>
      </c>
      <c r="J42" s="2"/>
      <c r="K42" s="2" t="s">
        <v>220</v>
      </c>
      <c r="L42" s="2"/>
      <c r="M42" s="2"/>
      <c r="N42" s="42">
        <v>24899357</v>
      </c>
      <c r="O42" s="42">
        <v>24899357</v>
      </c>
      <c r="P42" s="43">
        <v>0</v>
      </c>
      <c r="Q42" s="42">
        <v>692230</v>
      </c>
      <c r="R42" s="42">
        <v>0</v>
      </c>
      <c r="S42" s="15">
        <f t="shared" si="2"/>
        <v>2.7801119522885671E-2</v>
      </c>
      <c r="T42" s="42">
        <f t="shared" si="7"/>
        <v>692230</v>
      </c>
      <c r="U42" s="2" t="s">
        <v>73</v>
      </c>
      <c r="V42" s="2">
        <v>208</v>
      </c>
      <c r="W42" s="2" t="s">
        <v>182</v>
      </c>
      <c r="X42" s="4">
        <v>0</v>
      </c>
      <c r="Y42" s="4">
        <v>0</v>
      </c>
      <c r="Z42" s="4">
        <v>0</v>
      </c>
      <c r="AA42" s="4"/>
      <c r="AB42" s="4"/>
      <c r="AC42" s="4"/>
      <c r="AD42" s="4"/>
      <c r="AE42" s="4"/>
      <c r="AF42" s="4"/>
      <c r="AG42" s="4"/>
      <c r="AH42" s="4"/>
      <c r="AI42" s="45"/>
      <c r="AJ42" s="4">
        <f t="shared" si="10"/>
        <v>0</v>
      </c>
      <c r="AK42" s="4">
        <f t="shared" si="11"/>
        <v>692230</v>
      </c>
      <c r="AL42" s="46"/>
      <c r="AM42" s="73">
        <v>894481</v>
      </c>
      <c r="AN42" s="74">
        <v>103054</v>
      </c>
      <c r="AO42" s="72">
        <f t="shared" si="6"/>
        <v>997535</v>
      </c>
      <c r="AR42" s="38">
        <v>0</v>
      </c>
      <c r="AS42" s="38">
        <v>0</v>
      </c>
      <c r="AT42" s="47">
        <v>0</v>
      </c>
      <c r="AU42" s="38">
        <v>0</v>
      </c>
      <c r="AV42" s="38">
        <v>0</v>
      </c>
      <c r="AW42" s="38">
        <v>0</v>
      </c>
      <c r="AX42" s="38">
        <v>0</v>
      </c>
      <c r="AY42" s="38">
        <v>0</v>
      </c>
      <c r="AZ42" s="38">
        <v>0</v>
      </c>
      <c r="BA42" s="38">
        <v>0</v>
      </c>
      <c r="BB42" s="38">
        <v>0</v>
      </c>
      <c r="BC42" s="38">
        <v>0</v>
      </c>
      <c r="BD42" s="39">
        <f t="shared" si="0"/>
        <v>0</v>
      </c>
      <c r="BE42" s="39"/>
      <c r="BF42" s="39">
        <f t="shared" si="1"/>
        <v>0</v>
      </c>
    </row>
    <row r="43" spans="2:58" ht="46.5" customHeight="1" x14ac:dyDescent="0.25">
      <c r="B43" s="62">
        <v>28</v>
      </c>
      <c r="C43" s="25" t="s">
        <v>39</v>
      </c>
      <c r="D43" s="12" t="s">
        <v>40</v>
      </c>
      <c r="E43" s="21" t="s">
        <v>176</v>
      </c>
      <c r="F43" s="22" t="s">
        <v>177</v>
      </c>
      <c r="G43" s="2" t="s">
        <v>112</v>
      </c>
      <c r="H43" s="2" t="s">
        <v>219</v>
      </c>
      <c r="I43" s="11" t="s">
        <v>187</v>
      </c>
      <c r="J43" s="2"/>
      <c r="K43" s="2" t="s">
        <v>220</v>
      </c>
      <c r="L43" s="2"/>
      <c r="M43" s="2"/>
      <c r="N43" s="42">
        <v>24899357</v>
      </c>
      <c r="O43" s="42">
        <v>24899357</v>
      </c>
      <c r="P43" s="43">
        <v>0</v>
      </c>
      <c r="Q43" s="42">
        <v>2221579</v>
      </c>
      <c r="R43" s="42">
        <v>0</v>
      </c>
      <c r="S43" s="15">
        <f t="shared" si="2"/>
        <v>8.9222344175393764E-2</v>
      </c>
      <c r="T43" s="42">
        <f t="shared" si="7"/>
        <v>2221579</v>
      </c>
      <c r="U43" s="2" t="s">
        <v>73</v>
      </c>
      <c r="V43" s="2">
        <v>208</v>
      </c>
      <c r="W43" s="2" t="s">
        <v>182</v>
      </c>
      <c r="X43" s="4">
        <v>0</v>
      </c>
      <c r="Y43" s="4">
        <v>0</v>
      </c>
      <c r="Z43" s="4">
        <v>0</v>
      </c>
      <c r="AA43" s="4"/>
      <c r="AB43" s="4"/>
      <c r="AC43" s="4"/>
      <c r="AD43" s="4"/>
      <c r="AE43" s="4"/>
      <c r="AF43" s="4"/>
      <c r="AG43" s="4"/>
      <c r="AH43" s="4"/>
      <c r="AI43" s="45"/>
      <c r="AJ43" s="4">
        <f t="shared" si="10"/>
        <v>0</v>
      </c>
      <c r="AK43" s="4">
        <f t="shared" si="11"/>
        <v>2221579</v>
      </c>
      <c r="AL43" s="46"/>
      <c r="AM43" s="73">
        <v>3250001</v>
      </c>
      <c r="AN43" s="74">
        <v>1088520</v>
      </c>
      <c r="AO43" s="72">
        <f t="shared" si="6"/>
        <v>4338521</v>
      </c>
      <c r="AR43" s="38">
        <v>0</v>
      </c>
      <c r="AS43" s="38">
        <v>0</v>
      </c>
      <c r="AT43" s="47">
        <v>0</v>
      </c>
      <c r="AU43" s="38">
        <v>0</v>
      </c>
      <c r="AV43" s="38">
        <v>0</v>
      </c>
      <c r="AW43" s="38">
        <v>0</v>
      </c>
      <c r="AX43" s="38">
        <v>0</v>
      </c>
      <c r="AY43" s="38">
        <v>0</v>
      </c>
      <c r="AZ43" s="38">
        <v>0</v>
      </c>
      <c r="BA43" s="38">
        <v>0</v>
      </c>
      <c r="BB43" s="38">
        <v>0</v>
      </c>
      <c r="BC43" s="38">
        <v>0</v>
      </c>
      <c r="BD43" s="39">
        <f t="shared" si="0"/>
        <v>0</v>
      </c>
      <c r="BE43" s="39"/>
      <c r="BF43" s="39">
        <f t="shared" si="1"/>
        <v>0</v>
      </c>
    </row>
    <row r="44" spans="2:58" ht="15" customHeight="1" x14ac:dyDescent="0.25">
      <c r="B44" s="91" t="s">
        <v>2</v>
      </c>
      <c r="C44" s="91"/>
      <c r="D44" s="91"/>
      <c r="E44" s="91"/>
      <c r="F44" s="91"/>
      <c r="G44" s="53"/>
      <c r="H44" s="53"/>
      <c r="I44" s="53"/>
      <c r="J44" s="53"/>
      <c r="K44" s="53"/>
      <c r="L44" s="53">
        <f>SUM(L15:L43)</f>
        <v>0</v>
      </c>
      <c r="M44" s="53">
        <f>SUM(M15:M43)</f>
        <v>0</v>
      </c>
      <c r="N44" s="54">
        <v>24899357</v>
      </c>
      <c r="O44" s="54">
        <v>24899357</v>
      </c>
      <c r="P44" s="54">
        <v>0</v>
      </c>
      <c r="Q44" s="54">
        <f>SUM(Q15:Q43)</f>
        <v>24899357</v>
      </c>
      <c r="R44" s="54">
        <f>SUM(R15:R43)</f>
        <v>0</v>
      </c>
      <c r="S44" s="66">
        <f>IFERROR(Q44/O44,0)</f>
        <v>1</v>
      </c>
      <c r="T44" s="54">
        <f>SUM(T15:T43)</f>
        <v>24899357</v>
      </c>
      <c r="U44" s="53"/>
      <c r="V44" s="53"/>
      <c r="W44" s="53"/>
      <c r="X44" s="54">
        <f t="shared" ref="X44:AK44" si="12">SUM(X15:X43)</f>
        <v>0</v>
      </c>
      <c r="Y44" s="54">
        <f t="shared" si="12"/>
        <v>0</v>
      </c>
      <c r="Z44" s="54">
        <f t="shared" si="12"/>
        <v>0</v>
      </c>
      <c r="AA44" s="54">
        <f t="shared" si="12"/>
        <v>0</v>
      </c>
      <c r="AB44" s="54">
        <f t="shared" si="12"/>
        <v>0</v>
      </c>
      <c r="AC44" s="54">
        <f t="shared" si="12"/>
        <v>0</v>
      </c>
      <c r="AD44" s="54">
        <f t="shared" si="12"/>
        <v>0</v>
      </c>
      <c r="AE44" s="54">
        <f t="shared" si="12"/>
        <v>0</v>
      </c>
      <c r="AF44" s="54">
        <f t="shared" si="12"/>
        <v>0</v>
      </c>
      <c r="AG44" s="54">
        <f t="shared" si="12"/>
        <v>0</v>
      </c>
      <c r="AH44" s="54">
        <f t="shared" si="12"/>
        <v>0</v>
      </c>
      <c r="AI44" s="54">
        <f t="shared" si="12"/>
        <v>0</v>
      </c>
      <c r="AJ44" s="4">
        <f t="shared" si="12"/>
        <v>0</v>
      </c>
      <c r="AK44" s="54">
        <f t="shared" si="12"/>
        <v>24899357</v>
      </c>
      <c r="AL44" s="46"/>
      <c r="AM44" s="4">
        <f>SUM(AM15:AM43)</f>
        <v>40703346</v>
      </c>
      <c r="AN44" s="4">
        <f>SUM(AN15:AN43)</f>
        <v>14242924</v>
      </c>
      <c r="AO44" s="4">
        <f>SUM(AO15:AO43)</f>
        <v>54946270</v>
      </c>
      <c r="AR44" s="67">
        <f>SUM(AR14:AR43)</f>
        <v>0</v>
      </c>
      <c r="AS44" s="67">
        <f t="shared" ref="AS44:BD44" si="13">SUM(AS14:AS43)</f>
        <v>0</v>
      </c>
      <c r="AT44" s="67">
        <f t="shared" si="13"/>
        <v>0</v>
      </c>
      <c r="AU44" s="67">
        <f t="shared" si="13"/>
        <v>0</v>
      </c>
      <c r="AV44" s="67">
        <f t="shared" si="13"/>
        <v>0</v>
      </c>
      <c r="AW44" s="67">
        <f t="shared" si="13"/>
        <v>0</v>
      </c>
      <c r="AX44" s="67">
        <f t="shared" si="13"/>
        <v>0</v>
      </c>
      <c r="AY44" s="67">
        <f t="shared" si="13"/>
        <v>0</v>
      </c>
      <c r="AZ44" s="67">
        <f t="shared" si="13"/>
        <v>0</v>
      </c>
      <c r="BA44" s="67">
        <f t="shared" si="13"/>
        <v>0</v>
      </c>
      <c r="BB44" s="67">
        <f t="shared" si="13"/>
        <v>0</v>
      </c>
      <c r="BC44" s="67">
        <f t="shared" si="13"/>
        <v>0</v>
      </c>
      <c r="BD44" s="67">
        <f t="shared" si="13"/>
        <v>0</v>
      </c>
      <c r="BE44" s="67">
        <f t="shared" ref="BE44" si="14">SUM(BE14:BE43)</f>
        <v>0</v>
      </c>
      <c r="BF44" s="67">
        <f t="shared" ref="BF44" si="15">SUM(BF14:BF43)</f>
        <v>0</v>
      </c>
    </row>
    <row r="45" spans="2:58" ht="20.25" customHeight="1" x14ac:dyDescent="0.25">
      <c r="B45" s="92"/>
      <c r="C45" s="92"/>
      <c r="D45" s="92"/>
      <c r="E45" s="92"/>
      <c r="F45" s="92"/>
      <c r="G45" s="24"/>
      <c r="H45" s="24"/>
      <c r="AL45" s="29"/>
    </row>
    <row r="46" spans="2:58" ht="15" customHeight="1" x14ac:dyDescent="0.25">
      <c r="B46" s="68" t="s">
        <v>1</v>
      </c>
      <c r="C46" s="68"/>
      <c r="D46" s="68"/>
      <c r="E46" s="83"/>
      <c r="F46" s="83"/>
      <c r="G46" s="83"/>
      <c r="H46" s="83"/>
      <c r="I46" s="83"/>
      <c r="J46" s="83"/>
      <c r="K46" s="83"/>
      <c r="L46" s="83"/>
      <c r="M46" s="83"/>
      <c r="N46" s="83"/>
      <c r="O46" s="83"/>
      <c r="P46" s="83"/>
      <c r="Q46" s="83"/>
      <c r="R46" s="83"/>
      <c r="S46" s="83"/>
      <c r="T46" s="83"/>
      <c r="U46" s="83"/>
      <c r="V46" s="83"/>
      <c r="W46" s="83"/>
      <c r="X46" s="83"/>
      <c r="Y46" s="83"/>
      <c r="Z46" s="83"/>
      <c r="AA46" s="83"/>
      <c r="AB46" s="83"/>
      <c r="AC46" s="83"/>
      <c r="AD46" s="83"/>
      <c r="AE46" s="83"/>
      <c r="AF46" s="83"/>
      <c r="AG46" s="83"/>
      <c r="AH46" s="83"/>
      <c r="AI46" s="83"/>
      <c r="AJ46" s="83"/>
      <c r="AK46" s="83"/>
      <c r="AL46" s="29"/>
    </row>
    <row r="47" spans="2:58" ht="12.75" customHeight="1" x14ac:dyDescent="0.25">
      <c r="B47" s="83" t="s">
        <v>0</v>
      </c>
      <c r="C47" s="83"/>
      <c r="D47" s="84"/>
      <c r="E47" s="84"/>
      <c r="F47" s="84"/>
      <c r="G47" s="84"/>
      <c r="H47" s="84"/>
      <c r="I47" s="84"/>
      <c r="J47" s="69"/>
      <c r="K47" s="69"/>
      <c r="L47" s="69"/>
      <c r="M47" s="69"/>
      <c r="N47" s="69"/>
      <c r="O47" s="69"/>
      <c r="P47" s="69"/>
      <c r="Q47" s="69"/>
      <c r="R47" s="69"/>
      <c r="S47" s="69"/>
      <c r="T47" s="69"/>
      <c r="U47" s="69"/>
      <c r="V47" s="69"/>
      <c r="W47" s="69"/>
      <c r="X47" s="69"/>
      <c r="Y47" s="69"/>
      <c r="Z47" s="69"/>
      <c r="AA47" s="69"/>
      <c r="AB47" s="69"/>
      <c r="AC47" s="69"/>
      <c r="AD47" s="69"/>
      <c r="AE47" s="69"/>
      <c r="AF47" s="69"/>
      <c r="AG47" s="69"/>
      <c r="AH47" s="69"/>
      <c r="AI47" s="69"/>
      <c r="AJ47" s="69"/>
      <c r="AK47" s="69"/>
      <c r="AL47" s="29"/>
    </row>
  </sheetData>
  <autoFilter ref="A14:BF44"/>
  <mergeCells count="51">
    <mergeCell ref="AR12:BF12"/>
    <mergeCell ref="AM13:AO13"/>
    <mergeCell ref="B1:AK2"/>
    <mergeCell ref="B3:AK4"/>
    <mergeCell ref="B5:AK5"/>
    <mergeCell ref="B6:AK6"/>
    <mergeCell ref="B7:AK7"/>
    <mergeCell ref="AM11:AP11"/>
    <mergeCell ref="X13:AK13"/>
    <mergeCell ref="AM10:AQ10"/>
    <mergeCell ref="B8:AK8"/>
    <mergeCell ref="B9:AK9"/>
    <mergeCell ref="E10:AK10"/>
    <mergeCell ref="E11:AK11"/>
    <mergeCell ref="T35:T36"/>
    <mergeCell ref="S35:S36"/>
    <mergeCell ref="X35:X36"/>
    <mergeCell ref="Y35:Y36"/>
    <mergeCell ref="Z35:Z36"/>
    <mergeCell ref="AA35:AA36"/>
    <mergeCell ref="AB35:AB36"/>
    <mergeCell ref="AC35:AC36"/>
    <mergeCell ref="AD35:AD36"/>
    <mergeCell ref="AE35:AE36"/>
    <mergeCell ref="E46:AK46"/>
    <mergeCell ref="B47:I47"/>
    <mergeCell ref="P13:S13"/>
    <mergeCell ref="F35:F36"/>
    <mergeCell ref="G35:G36"/>
    <mergeCell ref="H35:H36"/>
    <mergeCell ref="J35:J36"/>
    <mergeCell ref="L35:L36"/>
    <mergeCell ref="M35:M36"/>
    <mergeCell ref="N35:N36"/>
    <mergeCell ref="O35:O36"/>
    <mergeCell ref="B35:B36"/>
    <mergeCell ref="C13:D13"/>
    <mergeCell ref="E35:E36"/>
    <mergeCell ref="B44:F44"/>
    <mergeCell ref="B45:F45"/>
    <mergeCell ref="AK35:AK36"/>
    <mergeCell ref="I35:I36"/>
    <mergeCell ref="K35:K36"/>
    <mergeCell ref="AO35:AO36"/>
    <mergeCell ref="AF35:AF36"/>
    <mergeCell ref="AG35:AG36"/>
    <mergeCell ref="AH35:AH36"/>
    <mergeCell ref="AI35:AI36"/>
    <mergeCell ref="AJ35:AJ36"/>
    <mergeCell ref="AM35:AM36"/>
    <mergeCell ref="AN35:AN36"/>
  </mergeCells>
  <conditionalFormatting sqref="E17">
    <cfRule type="duplicateValues" dxfId="18" priority="19"/>
  </conditionalFormatting>
  <conditionalFormatting sqref="E18">
    <cfRule type="duplicateValues" dxfId="17" priority="18"/>
  </conditionalFormatting>
  <conditionalFormatting sqref="E19">
    <cfRule type="duplicateValues" dxfId="16" priority="17"/>
  </conditionalFormatting>
  <conditionalFormatting sqref="E20">
    <cfRule type="duplicateValues" dxfId="15" priority="16"/>
  </conditionalFormatting>
  <conditionalFormatting sqref="E21">
    <cfRule type="duplicateValues" dxfId="14" priority="15"/>
  </conditionalFormatting>
  <conditionalFormatting sqref="E22">
    <cfRule type="duplicateValues" dxfId="13" priority="14"/>
  </conditionalFormatting>
  <conditionalFormatting sqref="E23">
    <cfRule type="duplicateValues" dxfId="12" priority="13"/>
  </conditionalFormatting>
  <conditionalFormatting sqref="E24">
    <cfRule type="duplicateValues" dxfId="11" priority="12"/>
  </conditionalFormatting>
  <conditionalFormatting sqref="E25">
    <cfRule type="duplicateValues" dxfId="10" priority="11"/>
  </conditionalFormatting>
  <conditionalFormatting sqref="E26">
    <cfRule type="duplicateValues" dxfId="9" priority="10"/>
  </conditionalFormatting>
  <conditionalFormatting sqref="E27">
    <cfRule type="duplicateValues" dxfId="8" priority="9"/>
  </conditionalFormatting>
  <conditionalFormatting sqref="E28">
    <cfRule type="duplicateValues" dxfId="7" priority="8"/>
  </conditionalFormatting>
  <conditionalFormatting sqref="E29">
    <cfRule type="duplicateValues" dxfId="6" priority="7"/>
  </conditionalFormatting>
  <conditionalFormatting sqref="E30">
    <cfRule type="duplicateValues" dxfId="5" priority="6"/>
  </conditionalFormatting>
  <conditionalFormatting sqref="E31">
    <cfRule type="duplicateValues" dxfId="4" priority="5"/>
  </conditionalFormatting>
  <conditionalFormatting sqref="E32">
    <cfRule type="duplicateValues" dxfId="3" priority="4"/>
  </conditionalFormatting>
  <conditionalFormatting sqref="E33">
    <cfRule type="duplicateValues" dxfId="2" priority="3"/>
  </conditionalFormatting>
  <conditionalFormatting sqref="E34">
    <cfRule type="duplicateValues" dxfId="1" priority="2"/>
  </conditionalFormatting>
  <conditionalFormatting sqref="E35">
    <cfRule type="duplicateValues" dxfId="0" priority="1"/>
  </conditionalFormatting>
  <pageMargins left="0.7" right="0.7" top="0.75" bottom="0.75" header="0.3" footer="0.3"/>
  <pageSetup scale="3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8" tint="0.79998168889431442"/>
  </sheetPr>
  <dimension ref="B1:BF39"/>
  <sheetViews>
    <sheetView showGridLines="0" topLeftCell="A9" zoomScaleNormal="100" workbookViewId="0">
      <pane xSplit="10" ySplit="6" topLeftCell="K15" activePane="bottomRight" state="frozen"/>
      <selection activeCell="A9" sqref="A9"/>
      <selection pane="topRight" activeCell="K9" sqref="K9"/>
      <selection pane="bottomLeft" activeCell="A15" sqref="A15"/>
      <selection pane="bottomRight" activeCell="K32" sqref="K32"/>
    </sheetView>
  </sheetViews>
  <sheetFormatPr baseColWidth="10" defaultColWidth="11.42578125" defaultRowHeight="11.25" x14ac:dyDescent="0.25"/>
  <cols>
    <col min="1" max="1" width="11.42578125" style="27"/>
    <col min="2" max="2" width="4.42578125" style="24" customWidth="1"/>
    <col min="3" max="3" width="9.85546875" style="27" customWidth="1"/>
    <col min="4" max="4" width="7.85546875" style="27" customWidth="1"/>
    <col min="5" max="5" width="9.28515625" style="27" customWidth="1"/>
    <col min="6" max="6" width="29.140625" style="27" customWidth="1"/>
    <col min="7" max="7" width="12.42578125" style="27" customWidth="1"/>
    <col min="8" max="8" width="12.28515625" style="27" customWidth="1"/>
    <col min="9" max="9" width="9.7109375" style="27" customWidth="1"/>
    <col min="10" max="10" width="12" style="27" customWidth="1"/>
    <col min="11" max="11" width="39.28515625" style="27" customWidth="1"/>
    <col min="12" max="12" width="17.140625" style="27" customWidth="1"/>
    <col min="13" max="13" width="12.5703125" style="27" customWidth="1"/>
    <col min="14" max="18" width="12.7109375" style="27" customWidth="1"/>
    <col min="19" max="19" width="10.7109375" style="27" customWidth="1"/>
    <col min="20" max="23" width="12.7109375" style="27" customWidth="1"/>
    <col min="24" max="24" width="13" style="27" customWidth="1"/>
    <col min="25" max="34" width="8.28515625" style="27" customWidth="1"/>
    <col min="35" max="37" width="11.42578125" style="27" customWidth="1"/>
    <col min="38" max="38" width="13.28515625" style="27" customWidth="1"/>
    <col min="39" max="42" width="11.42578125" style="27"/>
    <col min="43" max="44" width="11.42578125" style="28"/>
    <col min="45" max="56" width="11.42578125" style="27"/>
    <col min="57" max="57" width="14" style="27" customWidth="1"/>
    <col min="58" max="16384" width="11.42578125" style="27"/>
  </cols>
  <sheetData>
    <row r="1" spans="2:58" hidden="1" x14ac:dyDescent="0.25">
      <c r="B1" s="102"/>
      <c r="C1" s="102"/>
      <c r="D1" s="102"/>
      <c r="E1" s="103"/>
      <c r="F1" s="103"/>
      <c r="G1" s="103"/>
      <c r="H1" s="103"/>
      <c r="I1" s="103"/>
      <c r="J1" s="103"/>
      <c r="K1" s="103"/>
      <c r="L1" s="103"/>
      <c r="M1" s="103"/>
      <c r="N1" s="103"/>
      <c r="O1" s="103"/>
      <c r="P1" s="103"/>
      <c r="Q1" s="103"/>
      <c r="R1" s="103"/>
      <c r="S1" s="103"/>
      <c r="T1" s="103"/>
      <c r="U1" s="103"/>
      <c r="V1" s="103"/>
      <c r="W1" s="103"/>
      <c r="X1" s="103"/>
      <c r="Y1" s="103"/>
      <c r="Z1" s="103"/>
      <c r="AA1" s="103"/>
      <c r="AB1" s="103"/>
      <c r="AC1" s="103"/>
      <c r="AD1" s="103"/>
      <c r="AE1" s="103"/>
      <c r="AF1" s="103"/>
      <c r="AG1" s="103"/>
      <c r="AH1" s="103"/>
      <c r="AI1" s="103"/>
      <c r="AJ1" s="103"/>
      <c r="AK1" s="103"/>
      <c r="AL1" s="24"/>
    </row>
    <row r="2" spans="2:58" hidden="1" x14ac:dyDescent="0.25">
      <c r="B2" s="103"/>
      <c r="C2" s="103"/>
      <c r="D2" s="103"/>
      <c r="E2" s="103"/>
      <c r="F2" s="103"/>
      <c r="G2" s="103"/>
      <c r="H2" s="103"/>
      <c r="I2" s="103"/>
      <c r="J2" s="103"/>
      <c r="K2" s="103"/>
      <c r="L2" s="103"/>
      <c r="M2" s="103"/>
      <c r="N2" s="103"/>
      <c r="O2" s="103"/>
      <c r="P2" s="103"/>
      <c r="Q2" s="103"/>
      <c r="R2" s="103"/>
      <c r="S2" s="103"/>
      <c r="T2" s="103"/>
      <c r="U2" s="103"/>
      <c r="V2" s="103"/>
      <c r="W2" s="103"/>
      <c r="X2" s="103"/>
      <c r="Y2" s="103"/>
      <c r="Z2" s="103"/>
      <c r="AA2" s="103"/>
      <c r="AB2" s="103"/>
      <c r="AC2" s="103"/>
      <c r="AD2" s="103"/>
      <c r="AE2" s="103"/>
      <c r="AF2" s="103"/>
      <c r="AG2" s="103"/>
      <c r="AH2" s="103"/>
      <c r="AI2" s="103"/>
      <c r="AJ2" s="103"/>
      <c r="AK2" s="103"/>
      <c r="AL2" s="24"/>
    </row>
    <row r="3" spans="2:58" ht="12.75" hidden="1" customHeight="1" x14ac:dyDescent="0.25">
      <c r="B3" s="93"/>
      <c r="C3" s="93"/>
      <c r="D3" s="93"/>
      <c r="E3" s="93"/>
      <c r="F3" s="93"/>
      <c r="G3" s="93"/>
      <c r="H3" s="93"/>
      <c r="I3" s="93"/>
      <c r="J3" s="93"/>
      <c r="K3" s="93"/>
      <c r="L3" s="93"/>
      <c r="M3" s="93"/>
      <c r="N3" s="93"/>
      <c r="O3" s="93"/>
      <c r="P3" s="93"/>
      <c r="Q3" s="93"/>
      <c r="R3" s="93"/>
      <c r="S3" s="93"/>
      <c r="T3" s="93"/>
      <c r="U3" s="93"/>
      <c r="V3" s="93"/>
      <c r="W3" s="93"/>
      <c r="X3" s="93"/>
      <c r="Y3" s="93"/>
      <c r="Z3" s="93"/>
      <c r="AA3" s="93"/>
      <c r="AB3" s="93"/>
      <c r="AC3" s="93"/>
      <c r="AD3" s="93"/>
      <c r="AE3" s="93"/>
      <c r="AF3" s="93"/>
      <c r="AG3" s="93"/>
      <c r="AH3" s="93"/>
      <c r="AI3" s="93"/>
      <c r="AJ3" s="93"/>
      <c r="AK3" s="93"/>
      <c r="AL3" s="29"/>
    </row>
    <row r="4" spans="2:58" ht="21.75" hidden="1" customHeight="1" x14ac:dyDescent="0.25">
      <c r="B4" s="93"/>
      <c r="C4" s="93"/>
      <c r="D4" s="93"/>
      <c r="E4" s="93"/>
      <c r="F4" s="93"/>
      <c r="G4" s="93"/>
      <c r="H4" s="93"/>
      <c r="I4" s="93"/>
      <c r="J4" s="93"/>
      <c r="K4" s="93"/>
      <c r="L4" s="93"/>
      <c r="M4" s="93"/>
      <c r="N4" s="93"/>
      <c r="O4" s="93"/>
      <c r="P4" s="93"/>
      <c r="Q4" s="93"/>
      <c r="R4" s="93"/>
      <c r="S4" s="93"/>
      <c r="T4" s="93"/>
      <c r="U4" s="93"/>
      <c r="V4" s="93"/>
      <c r="W4" s="93"/>
      <c r="X4" s="93"/>
      <c r="Y4" s="93"/>
      <c r="Z4" s="93"/>
      <c r="AA4" s="93"/>
      <c r="AB4" s="93"/>
      <c r="AC4" s="93"/>
      <c r="AD4" s="93"/>
      <c r="AE4" s="93"/>
      <c r="AF4" s="93"/>
      <c r="AG4" s="93"/>
      <c r="AH4" s="93"/>
      <c r="AI4" s="93"/>
      <c r="AJ4" s="93"/>
      <c r="AK4" s="93"/>
      <c r="AL4" s="29"/>
    </row>
    <row r="5" spans="2:58" ht="11.25" hidden="1" customHeight="1" x14ac:dyDescent="0.25">
      <c r="B5" s="93"/>
      <c r="C5" s="93"/>
      <c r="D5" s="93"/>
      <c r="E5" s="93"/>
      <c r="F5" s="93"/>
      <c r="G5" s="93"/>
      <c r="H5" s="93"/>
      <c r="I5" s="93"/>
      <c r="J5" s="93"/>
      <c r="K5" s="93"/>
      <c r="L5" s="93"/>
      <c r="M5" s="93"/>
      <c r="N5" s="93"/>
      <c r="O5" s="93"/>
      <c r="P5" s="93"/>
      <c r="Q5" s="93"/>
      <c r="R5" s="93"/>
      <c r="S5" s="93"/>
      <c r="T5" s="93"/>
      <c r="U5" s="93"/>
      <c r="V5" s="93"/>
      <c r="W5" s="93"/>
      <c r="X5" s="93"/>
      <c r="Y5" s="93"/>
      <c r="Z5" s="93"/>
      <c r="AA5" s="93"/>
      <c r="AB5" s="93"/>
      <c r="AC5" s="93"/>
      <c r="AD5" s="93"/>
      <c r="AE5" s="93"/>
      <c r="AF5" s="93"/>
      <c r="AG5" s="93"/>
      <c r="AH5" s="93"/>
      <c r="AI5" s="93"/>
      <c r="AJ5" s="93"/>
      <c r="AK5" s="93"/>
      <c r="AL5" s="29"/>
    </row>
    <row r="6" spans="2:58" ht="15" hidden="1" customHeight="1" x14ac:dyDescent="0.25">
      <c r="B6" s="93"/>
      <c r="C6" s="93"/>
      <c r="D6" s="93"/>
      <c r="E6" s="93"/>
      <c r="F6" s="93"/>
      <c r="G6" s="93"/>
      <c r="H6" s="93"/>
      <c r="I6" s="93"/>
      <c r="J6" s="93"/>
      <c r="K6" s="93"/>
      <c r="L6" s="93"/>
      <c r="M6" s="93"/>
      <c r="N6" s="93"/>
      <c r="O6" s="93"/>
      <c r="P6" s="93"/>
      <c r="Q6" s="93"/>
      <c r="R6" s="93"/>
      <c r="S6" s="93"/>
      <c r="T6" s="93"/>
      <c r="U6" s="93"/>
      <c r="V6" s="93"/>
      <c r="W6" s="93"/>
      <c r="X6" s="93"/>
      <c r="Y6" s="93"/>
      <c r="Z6" s="93"/>
      <c r="AA6" s="93"/>
      <c r="AB6" s="93"/>
      <c r="AC6" s="93"/>
      <c r="AD6" s="93"/>
      <c r="AE6" s="93"/>
      <c r="AF6" s="93"/>
      <c r="AG6" s="93"/>
      <c r="AH6" s="93"/>
      <c r="AI6" s="93"/>
      <c r="AJ6" s="93"/>
      <c r="AK6" s="93"/>
      <c r="AL6" s="29"/>
    </row>
    <row r="7" spans="2:58" ht="21" hidden="1" customHeight="1" x14ac:dyDescent="0.25">
      <c r="B7" s="93"/>
      <c r="C7" s="93"/>
      <c r="D7" s="93"/>
      <c r="E7" s="93"/>
      <c r="F7" s="93"/>
      <c r="G7" s="93"/>
      <c r="H7" s="93"/>
      <c r="I7" s="93"/>
      <c r="J7" s="93"/>
      <c r="K7" s="93"/>
      <c r="L7" s="93"/>
      <c r="M7" s="93"/>
      <c r="N7" s="93"/>
      <c r="O7" s="93"/>
      <c r="P7" s="93"/>
      <c r="Q7" s="93"/>
      <c r="R7" s="93"/>
      <c r="S7" s="93"/>
      <c r="T7" s="93"/>
      <c r="U7" s="93"/>
      <c r="V7" s="93"/>
      <c r="W7" s="93"/>
      <c r="X7" s="93"/>
      <c r="Y7" s="93"/>
      <c r="Z7" s="93"/>
      <c r="AA7" s="93"/>
      <c r="AB7" s="93"/>
      <c r="AC7" s="93"/>
      <c r="AD7" s="93"/>
      <c r="AE7" s="93"/>
      <c r="AF7" s="93"/>
      <c r="AG7" s="93"/>
      <c r="AH7" s="93"/>
      <c r="AI7" s="93"/>
      <c r="AJ7" s="93"/>
      <c r="AK7" s="93"/>
      <c r="AL7" s="29"/>
    </row>
    <row r="8" spans="2:58" ht="16.5" hidden="1" customHeight="1" x14ac:dyDescent="0.25">
      <c r="B8" s="93"/>
      <c r="C8" s="93"/>
      <c r="D8" s="93"/>
      <c r="E8" s="93"/>
      <c r="F8" s="93"/>
      <c r="G8" s="93"/>
      <c r="H8" s="93"/>
      <c r="I8" s="93"/>
      <c r="J8" s="93"/>
      <c r="K8" s="93"/>
      <c r="L8" s="93"/>
      <c r="M8" s="93"/>
      <c r="N8" s="93"/>
      <c r="O8" s="93"/>
      <c r="P8" s="93"/>
      <c r="Q8" s="93"/>
      <c r="R8" s="93"/>
      <c r="S8" s="93"/>
      <c r="T8" s="93"/>
      <c r="U8" s="93"/>
      <c r="V8" s="93"/>
      <c r="W8" s="93"/>
      <c r="X8" s="93"/>
      <c r="Y8" s="93"/>
      <c r="Z8" s="93"/>
      <c r="AA8" s="93"/>
      <c r="AB8" s="93"/>
      <c r="AC8" s="93"/>
      <c r="AD8" s="93"/>
      <c r="AE8" s="93"/>
      <c r="AF8" s="93"/>
      <c r="AG8" s="93"/>
      <c r="AH8" s="93"/>
      <c r="AI8" s="93"/>
      <c r="AJ8" s="93"/>
      <c r="AK8" s="93"/>
      <c r="AL8" s="29"/>
    </row>
    <row r="9" spans="2:58" ht="18.75" customHeight="1" x14ac:dyDescent="0.25">
      <c r="B9" s="94"/>
      <c r="C9" s="94"/>
      <c r="D9" s="94"/>
      <c r="E9" s="94"/>
      <c r="F9" s="94"/>
      <c r="G9" s="94"/>
      <c r="H9" s="94"/>
      <c r="I9" s="94"/>
      <c r="J9" s="94"/>
      <c r="K9" s="94"/>
      <c r="L9" s="94"/>
      <c r="M9" s="94"/>
      <c r="N9" s="94"/>
      <c r="O9" s="94"/>
      <c r="P9" s="94"/>
      <c r="Q9" s="94"/>
      <c r="R9" s="94"/>
      <c r="S9" s="94"/>
      <c r="T9" s="94"/>
      <c r="U9" s="94"/>
      <c r="V9" s="94"/>
      <c r="W9" s="94"/>
      <c r="X9" s="94"/>
      <c r="Y9" s="94"/>
      <c r="Z9" s="94"/>
      <c r="AA9" s="94"/>
      <c r="AB9" s="94"/>
      <c r="AC9" s="94"/>
      <c r="AD9" s="94"/>
      <c r="AE9" s="94"/>
      <c r="AF9" s="94"/>
      <c r="AG9" s="94"/>
      <c r="AH9" s="94"/>
      <c r="AI9" s="94"/>
      <c r="AJ9" s="94"/>
      <c r="AK9" s="94"/>
      <c r="AL9" s="29"/>
    </row>
    <row r="10" spans="2:58" ht="17.25" customHeight="1" x14ac:dyDescent="0.25">
      <c r="E10" s="94" t="s">
        <v>184</v>
      </c>
      <c r="F10" s="94"/>
      <c r="G10" s="94"/>
      <c r="H10" s="94"/>
      <c r="I10" s="94"/>
      <c r="J10" s="94"/>
      <c r="K10" s="94"/>
      <c r="L10" s="94"/>
      <c r="M10" s="94"/>
      <c r="N10" s="94"/>
      <c r="O10" s="94"/>
      <c r="P10" s="94"/>
      <c r="Q10" s="94"/>
      <c r="R10" s="94"/>
      <c r="S10" s="94"/>
      <c r="T10" s="94"/>
      <c r="U10" s="94"/>
      <c r="V10" s="94"/>
      <c r="W10" s="94"/>
      <c r="X10" s="94"/>
      <c r="Y10" s="94"/>
      <c r="Z10" s="94"/>
      <c r="AA10" s="94"/>
      <c r="AB10" s="94"/>
      <c r="AC10" s="94"/>
      <c r="AD10" s="94"/>
      <c r="AE10" s="94"/>
      <c r="AF10" s="94"/>
      <c r="AG10" s="94"/>
      <c r="AH10" s="94"/>
      <c r="AI10" s="94"/>
      <c r="AJ10" s="94"/>
      <c r="AK10" s="94"/>
      <c r="AL10" s="29"/>
    </row>
    <row r="11" spans="2:58" ht="21.75" customHeight="1" x14ac:dyDescent="0.25">
      <c r="B11" s="23"/>
      <c r="C11" s="30"/>
      <c r="D11" s="30"/>
      <c r="E11" s="95"/>
      <c r="F11" s="95"/>
      <c r="G11" s="95"/>
      <c r="H11" s="95"/>
      <c r="I11" s="95"/>
      <c r="J11" s="95"/>
      <c r="K11" s="95"/>
      <c r="L11" s="95"/>
      <c r="M11" s="95"/>
      <c r="N11" s="95"/>
      <c r="O11" s="95"/>
      <c r="P11" s="95"/>
      <c r="Q11" s="95"/>
      <c r="R11" s="95"/>
      <c r="S11" s="95"/>
      <c r="T11" s="95"/>
      <c r="U11" s="95"/>
      <c r="V11" s="95"/>
      <c r="W11" s="95"/>
      <c r="X11" s="95"/>
      <c r="Y11" s="95"/>
      <c r="Z11" s="95"/>
      <c r="AA11" s="95"/>
      <c r="AB11" s="95"/>
      <c r="AC11" s="95"/>
      <c r="AD11" s="95"/>
      <c r="AE11" s="95"/>
      <c r="AF11" s="95"/>
      <c r="AG11" s="95"/>
      <c r="AH11" s="95"/>
      <c r="AI11" s="95"/>
      <c r="AJ11" s="95"/>
      <c r="AK11" s="95"/>
      <c r="AM11" s="124" t="s">
        <v>37</v>
      </c>
      <c r="AN11" s="124"/>
      <c r="AO11" s="124"/>
      <c r="AP11" s="124"/>
      <c r="AQ11" s="31"/>
      <c r="AR11" s="31"/>
    </row>
    <row r="12" spans="2:58" ht="11.25" customHeight="1" x14ac:dyDescent="0.25">
      <c r="AR12" s="98" t="s">
        <v>120</v>
      </c>
      <c r="AS12" s="98"/>
      <c r="AT12" s="98"/>
      <c r="AU12" s="98"/>
      <c r="AV12" s="98"/>
      <c r="AW12" s="98"/>
      <c r="AX12" s="98"/>
      <c r="AY12" s="98"/>
      <c r="AZ12" s="98"/>
      <c r="BA12" s="98"/>
      <c r="BB12" s="98"/>
      <c r="BC12" s="98"/>
      <c r="BD12" s="98"/>
      <c r="BE12" s="98"/>
      <c r="BF12" s="98"/>
    </row>
    <row r="13" spans="2:58" ht="30" customHeight="1" x14ac:dyDescent="0.25">
      <c r="C13" s="85"/>
      <c r="D13" s="85"/>
      <c r="K13" s="24"/>
      <c r="L13" s="9"/>
      <c r="M13" s="9"/>
      <c r="P13" s="85"/>
      <c r="Q13" s="86"/>
      <c r="R13" s="86"/>
      <c r="S13" s="86"/>
      <c r="T13" s="7"/>
      <c r="U13" s="8"/>
      <c r="V13" s="7"/>
      <c r="W13" s="7"/>
      <c r="X13" s="98" t="s">
        <v>119</v>
      </c>
      <c r="Y13" s="98"/>
      <c r="Z13" s="98"/>
      <c r="AA13" s="98"/>
      <c r="AB13" s="98"/>
      <c r="AC13" s="98"/>
      <c r="AD13" s="98"/>
      <c r="AE13" s="98"/>
      <c r="AF13" s="98"/>
      <c r="AG13" s="98"/>
      <c r="AH13" s="98"/>
      <c r="AI13" s="98"/>
      <c r="AJ13" s="98"/>
      <c r="AK13" s="123"/>
      <c r="AL13" s="24"/>
      <c r="AM13" s="99" t="s">
        <v>27</v>
      </c>
      <c r="AN13" s="100"/>
      <c r="AO13" s="100"/>
      <c r="AP13" s="101"/>
      <c r="AR13" s="32" t="s">
        <v>16</v>
      </c>
      <c r="AS13" s="32" t="s">
        <v>15</v>
      </c>
      <c r="AT13" s="32" t="s">
        <v>14</v>
      </c>
      <c r="AU13" s="32" t="s">
        <v>13</v>
      </c>
      <c r="AV13" s="32" t="s">
        <v>12</v>
      </c>
      <c r="AW13" s="32" t="s">
        <v>11</v>
      </c>
      <c r="AX13" s="32" t="s">
        <v>10</v>
      </c>
      <c r="AY13" s="32" t="s">
        <v>9</v>
      </c>
      <c r="AZ13" s="32" t="s">
        <v>8</v>
      </c>
      <c r="BA13" s="32" t="s">
        <v>7</v>
      </c>
      <c r="BB13" s="32" t="s">
        <v>6</v>
      </c>
      <c r="BC13" s="32" t="s">
        <v>5</v>
      </c>
      <c r="BD13" s="33" t="s">
        <v>122</v>
      </c>
      <c r="BE13" s="33" t="s">
        <v>123</v>
      </c>
      <c r="BF13" s="33" t="s">
        <v>124</v>
      </c>
    </row>
    <row r="14" spans="2:58" ht="55.5" customHeight="1" x14ac:dyDescent="0.25">
      <c r="B14" s="35" t="s">
        <v>26</v>
      </c>
      <c r="C14" s="35" t="s">
        <v>31</v>
      </c>
      <c r="D14" s="33" t="s">
        <v>41</v>
      </c>
      <c r="E14" s="34" t="s">
        <v>25</v>
      </c>
      <c r="F14" s="35" t="s">
        <v>24</v>
      </c>
      <c r="G14" s="32" t="s">
        <v>23</v>
      </c>
      <c r="H14" s="32" t="s">
        <v>22</v>
      </c>
      <c r="I14" s="32" t="s">
        <v>21</v>
      </c>
      <c r="J14" s="32" t="s">
        <v>20</v>
      </c>
      <c r="K14" s="36" t="s">
        <v>19</v>
      </c>
      <c r="L14" s="32" t="s">
        <v>35</v>
      </c>
      <c r="M14" s="32" t="s">
        <v>34</v>
      </c>
      <c r="N14" s="32" t="s">
        <v>75</v>
      </c>
      <c r="O14" s="32" t="s">
        <v>76</v>
      </c>
      <c r="P14" s="32" t="s">
        <v>117</v>
      </c>
      <c r="Q14" s="32" t="s">
        <v>178</v>
      </c>
      <c r="R14" s="32" t="s">
        <v>244</v>
      </c>
      <c r="S14" s="32" t="s">
        <v>29</v>
      </c>
      <c r="T14" s="32" t="s">
        <v>33</v>
      </c>
      <c r="U14" s="32" t="s">
        <v>38</v>
      </c>
      <c r="V14" s="32" t="s">
        <v>36</v>
      </c>
      <c r="W14" s="32" t="s">
        <v>32</v>
      </c>
      <c r="X14" s="32" t="s">
        <v>16</v>
      </c>
      <c r="Y14" s="32" t="s">
        <v>15</v>
      </c>
      <c r="Z14" s="32" t="s">
        <v>14</v>
      </c>
      <c r="AA14" s="32" t="s">
        <v>13</v>
      </c>
      <c r="AB14" s="32" t="s">
        <v>12</v>
      </c>
      <c r="AC14" s="32" t="s">
        <v>11</v>
      </c>
      <c r="AD14" s="32" t="s">
        <v>10</v>
      </c>
      <c r="AE14" s="32" t="s">
        <v>9</v>
      </c>
      <c r="AF14" s="32" t="s">
        <v>8</v>
      </c>
      <c r="AG14" s="32" t="s">
        <v>7</v>
      </c>
      <c r="AH14" s="32" t="s">
        <v>6</v>
      </c>
      <c r="AI14" s="32" t="s">
        <v>5</v>
      </c>
      <c r="AJ14" s="32" t="s">
        <v>121</v>
      </c>
      <c r="AK14" s="32" t="s">
        <v>4</v>
      </c>
      <c r="AL14" s="37"/>
      <c r="AM14" s="5">
        <v>2022</v>
      </c>
      <c r="AN14" s="5">
        <v>2023</v>
      </c>
      <c r="AO14" s="5">
        <v>2024</v>
      </c>
      <c r="AP14" s="6" t="s">
        <v>3</v>
      </c>
      <c r="AR14" s="38">
        <v>0</v>
      </c>
      <c r="AS14" s="38">
        <v>0</v>
      </c>
      <c r="AT14" s="38">
        <v>0</v>
      </c>
      <c r="AU14" s="38">
        <v>0</v>
      </c>
      <c r="AV14" s="38">
        <v>0</v>
      </c>
      <c r="AW14" s="38">
        <v>0</v>
      </c>
      <c r="AX14" s="38">
        <v>0</v>
      </c>
      <c r="AY14" s="38">
        <v>0</v>
      </c>
      <c r="AZ14" s="38">
        <v>0</v>
      </c>
      <c r="BA14" s="38">
        <v>0</v>
      </c>
      <c r="BB14" s="38">
        <v>0</v>
      </c>
      <c r="BC14" s="38">
        <v>0</v>
      </c>
      <c r="BD14" s="39">
        <f>SUM(AR14:BC14)</f>
        <v>0</v>
      </c>
      <c r="BE14" s="39"/>
      <c r="BF14" s="39">
        <f>BE14-BD14</f>
        <v>0</v>
      </c>
    </row>
    <row r="15" spans="2:58" ht="46.5" customHeight="1" x14ac:dyDescent="0.25">
      <c r="B15" s="13">
        <v>1</v>
      </c>
      <c r="C15" s="25" t="s">
        <v>39</v>
      </c>
      <c r="D15" s="13" t="s">
        <v>40</v>
      </c>
      <c r="E15" s="14" t="s">
        <v>42</v>
      </c>
      <c r="F15" s="2" t="s">
        <v>71</v>
      </c>
      <c r="G15" s="2" t="s">
        <v>108</v>
      </c>
      <c r="H15" s="2" t="s">
        <v>94</v>
      </c>
      <c r="I15" s="11" t="s">
        <v>72</v>
      </c>
      <c r="J15" s="2" t="s">
        <v>77</v>
      </c>
      <c r="K15" s="41" t="s">
        <v>223</v>
      </c>
      <c r="L15" s="41"/>
      <c r="M15" s="41"/>
      <c r="N15" s="42">
        <v>35491930</v>
      </c>
      <c r="O15" s="42">
        <v>35491930</v>
      </c>
      <c r="P15" s="42">
        <v>108027</v>
      </c>
      <c r="Q15" s="43">
        <v>0</v>
      </c>
      <c r="R15" s="43">
        <v>0</v>
      </c>
      <c r="S15" s="15">
        <f>(P15+Q15+R15)/O15</f>
        <v>3.0437059917564359E-3</v>
      </c>
      <c r="T15" s="42">
        <f>+SUM(P15:R15)</f>
        <v>108027</v>
      </c>
      <c r="U15" s="11" t="s">
        <v>73</v>
      </c>
      <c r="V15" s="11">
        <v>19</v>
      </c>
      <c r="W15" s="2" t="s">
        <v>74</v>
      </c>
      <c r="X15" s="44">
        <v>0</v>
      </c>
      <c r="Y15" s="4">
        <v>0</v>
      </c>
      <c r="Z15" s="4">
        <v>0</v>
      </c>
      <c r="AA15" s="4"/>
      <c r="AB15" s="4"/>
      <c r="AC15" s="4"/>
      <c r="AD15" s="4"/>
      <c r="AE15" s="4"/>
      <c r="AF15" s="4"/>
      <c r="AG15" s="4"/>
      <c r="AH15" s="4"/>
      <c r="AI15" s="45"/>
      <c r="AJ15" s="4">
        <f>SUM(X15:AI15)</f>
        <v>0</v>
      </c>
      <c r="AK15" s="4">
        <f>T15-AJ15</f>
        <v>108027</v>
      </c>
      <c r="AL15" s="46"/>
      <c r="AM15" s="10">
        <v>1</v>
      </c>
      <c r="AN15" s="1">
        <v>0</v>
      </c>
      <c r="AO15" s="1">
        <v>0</v>
      </c>
      <c r="AP15" s="1">
        <f>+T15+SUM(AM15:AO15)</f>
        <v>108028</v>
      </c>
      <c r="AR15" s="38">
        <v>0</v>
      </c>
      <c r="AS15" s="38">
        <v>0</v>
      </c>
      <c r="AT15" s="47">
        <v>1</v>
      </c>
      <c r="AU15" s="38">
        <v>0</v>
      </c>
      <c r="AV15" s="38">
        <v>0</v>
      </c>
      <c r="AW15" s="38">
        <v>0</v>
      </c>
      <c r="AX15" s="38">
        <v>0</v>
      </c>
      <c r="AY15" s="38">
        <v>0</v>
      </c>
      <c r="AZ15" s="38">
        <v>0</v>
      </c>
      <c r="BA15" s="38">
        <v>0</v>
      </c>
      <c r="BB15" s="38">
        <v>0</v>
      </c>
      <c r="BC15" s="38">
        <v>0</v>
      </c>
      <c r="BD15" s="39">
        <f t="shared" ref="BD15:BD28" si="0">SUM(AR15:BC15)</f>
        <v>1</v>
      </c>
      <c r="BE15" s="39"/>
      <c r="BF15" s="39">
        <f t="shared" ref="BF15:BF34" si="1">BE15-BD15</f>
        <v>-1</v>
      </c>
    </row>
    <row r="16" spans="2:58" ht="25.5" customHeight="1" x14ac:dyDescent="0.25">
      <c r="B16" s="11">
        <v>2</v>
      </c>
      <c r="C16" s="25" t="s">
        <v>39</v>
      </c>
      <c r="D16" s="11" t="s">
        <v>40</v>
      </c>
      <c r="E16" s="2" t="s">
        <v>43</v>
      </c>
      <c r="F16" s="2" t="s">
        <v>57</v>
      </c>
      <c r="G16" s="2" t="s">
        <v>109</v>
      </c>
      <c r="H16" s="2" t="s">
        <v>95</v>
      </c>
      <c r="I16" s="11" t="s">
        <v>72</v>
      </c>
      <c r="J16" s="2" t="s">
        <v>78</v>
      </c>
      <c r="K16" s="41" t="s">
        <v>225</v>
      </c>
      <c r="L16" s="41"/>
      <c r="M16" s="41"/>
      <c r="N16" s="42">
        <v>35491930</v>
      </c>
      <c r="O16" s="42">
        <v>35491930</v>
      </c>
      <c r="P16" s="42">
        <v>72576</v>
      </c>
      <c r="Q16" s="43">
        <v>0</v>
      </c>
      <c r="R16" s="43">
        <v>0</v>
      </c>
      <c r="S16" s="15">
        <f>(P16+Q16+R16)/O16</f>
        <v>2.0448592116574108E-3</v>
      </c>
      <c r="T16" s="42">
        <f t="shared" ref="T16:T27" si="2">+SUM(P16:R16)</f>
        <v>72576</v>
      </c>
      <c r="U16" s="11" t="s">
        <v>73</v>
      </c>
      <c r="V16" s="11">
        <v>19</v>
      </c>
      <c r="W16" s="2" t="s">
        <v>74</v>
      </c>
      <c r="X16" s="44">
        <v>0</v>
      </c>
      <c r="Y16" s="4">
        <v>0</v>
      </c>
      <c r="Z16" s="4">
        <v>0</v>
      </c>
      <c r="AA16" s="4"/>
      <c r="AB16" s="4"/>
      <c r="AC16" s="4"/>
      <c r="AD16" s="4"/>
      <c r="AE16" s="4"/>
      <c r="AF16" s="4"/>
      <c r="AG16" s="4"/>
      <c r="AH16" s="4"/>
      <c r="AI16" s="45"/>
      <c r="AJ16" s="44">
        <f>SUM(X16:AI16)</f>
        <v>0</v>
      </c>
      <c r="AK16" s="49">
        <f t="shared" ref="AK16:AK27" si="3">T16-AJ16</f>
        <v>72576</v>
      </c>
      <c r="AL16" s="46"/>
      <c r="AM16" s="10">
        <v>1</v>
      </c>
      <c r="AN16" s="1">
        <v>0</v>
      </c>
      <c r="AO16" s="1">
        <v>0</v>
      </c>
      <c r="AP16" s="10">
        <f t="shared" ref="AP16:AP29" si="4">+T16+SUM(AM16:AO16)</f>
        <v>72577</v>
      </c>
      <c r="AR16" s="38">
        <v>0</v>
      </c>
      <c r="AS16" s="38">
        <v>0</v>
      </c>
      <c r="AT16" s="47">
        <v>1</v>
      </c>
      <c r="AU16" s="38">
        <v>0</v>
      </c>
      <c r="AV16" s="38">
        <v>0</v>
      </c>
      <c r="AW16" s="38">
        <v>0</v>
      </c>
      <c r="AX16" s="38">
        <v>0</v>
      </c>
      <c r="AY16" s="38">
        <v>0</v>
      </c>
      <c r="AZ16" s="38">
        <v>0</v>
      </c>
      <c r="BA16" s="38">
        <v>0</v>
      </c>
      <c r="BB16" s="38">
        <v>0</v>
      </c>
      <c r="BC16" s="38">
        <v>0</v>
      </c>
      <c r="BD16" s="39">
        <f t="shared" si="0"/>
        <v>1</v>
      </c>
      <c r="BE16" s="39"/>
      <c r="BF16" s="39">
        <f t="shared" si="1"/>
        <v>-1</v>
      </c>
    </row>
    <row r="17" spans="2:58" ht="42.75" customHeight="1" x14ac:dyDescent="0.25">
      <c r="B17" s="11">
        <v>3</v>
      </c>
      <c r="C17" s="25" t="s">
        <v>39</v>
      </c>
      <c r="D17" s="11" t="s">
        <v>40</v>
      </c>
      <c r="E17" s="2" t="s">
        <v>44</v>
      </c>
      <c r="F17" s="2" t="s">
        <v>58</v>
      </c>
      <c r="G17" s="2" t="s">
        <v>108</v>
      </c>
      <c r="H17" s="2" t="s">
        <v>97</v>
      </c>
      <c r="I17" s="11" t="s">
        <v>72</v>
      </c>
      <c r="J17" s="2" t="s">
        <v>79</v>
      </c>
      <c r="K17" s="50" t="s">
        <v>221</v>
      </c>
      <c r="L17" s="41"/>
      <c r="M17" s="41"/>
      <c r="N17" s="42">
        <v>35491930</v>
      </c>
      <c r="O17" s="42">
        <v>35491930</v>
      </c>
      <c r="P17" s="42">
        <v>3549026</v>
      </c>
      <c r="Q17" s="43">
        <v>0</v>
      </c>
      <c r="R17" s="43">
        <v>0</v>
      </c>
      <c r="S17" s="15">
        <f t="shared" ref="S17:S27" si="5">(P17+Q17+R17)/O17</f>
        <v>9.9995294705021678E-2</v>
      </c>
      <c r="T17" s="42">
        <f t="shared" si="2"/>
        <v>3549026</v>
      </c>
      <c r="U17" s="11" t="s">
        <v>73</v>
      </c>
      <c r="V17" s="11">
        <v>19</v>
      </c>
      <c r="W17" s="2" t="s">
        <v>74</v>
      </c>
      <c r="X17" s="44">
        <v>0</v>
      </c>
      <c r="Y17" s="4">
        <v>0</v>
      </c>
      <c r="Z17" s="4">
        <v>695103</v>
      </c>
      <c r="AA17" s="4"/>
      <c r="AB17" s="4"/>
      <c r="AC17" s="4"/>
      <c r="AD17" s="4"/>
      <c r="AE17" s="4"/>
      <c r="AF17" s="4"/>
      <c r="AG17" s="4"/>
      <c r="AH17" s="4"/>
      <c r="AI17" s="45"/>
      <c r="AJ17" s="4">
        <f t="shared" ref="AJ17:AJ18" si="6">SUM(X17:AI17)</f>
        <v>695103</v>
      </c>
      <c r="AK17" s="45">
        <f t="shared" si="3"/>
        <v>2853923</v>
      </c>
      <c r="AL17" s="46"/>
      <c r="AM17" s="10">
        <v>4</v>
      </c>
      <c r="AN17" s="1">
        <v>0</v>
      </c>
      <c r="AO17" s="1">
        <v>0</v>
      </c>
      <c r="AP17" s="1">
        <f t="shared" si="4"/>
        <v>3549030</v>
      </c>
      <c r="AR17" s="38">
        <v>0</v>
      </c>
      <c r="AS17" s="38">
        <v>0</v>
      </c>
      <c r="AT17" s="47">
        <v>1</v>
      </c>
      <c r="AU17" s="38">
        <v>0</v>
      </c>
      <c r="AV17" s="38">
        <v>0</v>
      </c>
      <c r="AW17" s="38">
        <v>0</v>
      </c>
      <c r="AX17" s="38">
        <v>0</v>
      </c>
      <c r="AY17" s="38">
        <v>0</v>
      </c>
      <c r="AZ17" s="38">
        <v>0</v>
      </c>
      <c r="BA17" s="38">
        <v>0</v>
      </c>
      <c r="BB17" s="38">
        <v>0</v>
      </c>
      <c r="BC17" s="38">
        <v>0</v>
      </c>
      <c r="BD17" s="39">
        <f t="shared" si="0"/>
        <v>1</v>
      </c>
      <c r="BE17" s="39"/>
      <c r="BF17" s="39">
        <f t="shared" si="1"/>
        <v>-1</v>
      </c>
    </row>
    <row r="18" spans="2:58" ht="33.75" x14ac:dyDescent="0.25">
      <c r="B18" s="11">
        <v>4</v>
      </c>
      <c r="C18" s="25" t="s">
        <v>39</v>
      </c>
      <c r="D18" s="11" t="s">
        <v>40</v>
      </c>
      <c r="E18" s="2" t="s">
        <v>45</v>
      </c>
      <c r="F18" s="2" t="s">
        <v>59</v>
      </c>
      <c r="G18" s="2" t="s">
        <v>110</v>
      </c>
      <c r="H18" s="2" t="s">
        <v>98</v>
      </c>
      <c r="I18" s="11" t="s">
        <v>72</v>
      </c>
      <c r="J18" s="2" t="s">
        <v>80</v>
      </c>
      <c r="K18" s="41" t="s">
        <v>223</v>
      </c>
      <c r="L18" s="41"/>
      <c r="M18" s="41"/>
      <c r="N18" s="42">
        <v>35491930</v>
      </c>
      <c r="O18" s="42">
        <v>35491930</v>
      </c>
      <c r="P18" s="42">
        <v>241303</v>
      </c>
      <c r="Q18" s="43">
        <v>0</v>
      </c>
      <c r="R18" s="43">
        <v>0</v>
      </c>
      <c r="S18" s="15">
        <f t="shared" si="5"/>
        <v>6.7988131386487009E-3</v>
      </c>
      <c r="T18" s="42">
        <f t="shared" si="2"/>
        <v>241303</v>
      </c>
      <c r="U18" s="11" t="s">
        <v>73</v>
      </c>
      <c r="V18" s="11">
        <v>19</v>
      </c>
      <c r="W18" s="2" t="s">
        <v>74</v>
      </c>
      <c r="X18" s="44">
        <v>0</v>
      </c>
      <c r="Y18" s="4">
        <v>1090</v>
      </c>
      <c r="Z18" s="4">
        <v>29056</v>
      </c>
      <c r="AA18" s="4"/>
      <c r="AB18" s="4"/>
      <c r="AC18" s="4"/>
      <c r="AD18" s="4"/>
      <c r="AE18" s="4"/>
      <c r="AF18" s="4"/>
      <c r="AG18" s="4"/>
      <c r="AH18" s="4"/>
      <c r="AI18" s="45"/>
      <c r="AJ18" s="4">
        <f t="shared" si="6"/>
        <v>30146</v>
      </c>
      <c r="AK18" s="45">
        <f t="shared" si="3"/>
        <v>211157</v>
      </c>
      <c r="AL18" s="46"/>
      <c r="AM18" s="10">
        <v>1</v>
      </c>
      <c r="AN18" s="1">
        <v>0</v>
      </c>
      <c r="AO18" s="1">
        <v>0</v>
      </c>
      <c r="AP18" s="1">
        <f t="shared" si="4"/>
        <v>241304</v>
      </c>
      <c r="AR18" s="38">
        <v>0</v>
      </c>
      <c r="AS18" s="38">
        <v>0</v>
      </c>
      <c r="AT18" s="47">
        <v>0.96</v>
      </c>
      <c r="AU18" s="38">
        <v>0</v>
      </c>
      <c r="AV18" s="38">
        <v>0</v>
      </c>
      <c r="AW18" s="38">
        <v>0</v>
      </c>
      <c r="AX18" s="38">
        <v>0</v>
      </c>
      <c r="AY18" s="38">
        <v>0</v>
      </c>
      <c r="AZ18" s="38">
        <v>0</v>
      </c>
      <c r="BA18" s="38">
        <v>0</v>
      </c>
      <c r="BB18" s="38">
        <v>0</v>
      </c>
      <c r="BC18" s="38">
        <v>0</v>
      </c>
      <c r="BD18" s="39">
        <f t="shared" si="0"/>
        <v>0.96</v>
      </c>
      <c r="BE18" s="39"/>
      <c r="BF18" s="39">
        <f t="shared" si="1"/>
        <v>-0.96</v>
      </c>
    </row>
    <row r="19" spans="2:58" ht="33" customHeight="1" x14ac:dyDescent="0.25">
      <c r="B19" s="11">
        <v>5</v>
      </c>
      <c r="C19" s="25" t="s">
        <v>39</v>
      </c>
      <c r="D19" s="12" t="s">
        <v>40</v>
      </c>
      <c r="E19" s="3" t="s">
        <v>46</v>
      </c>
      <c r="F19" s="3" t="s">
        <v>60</v>
      </c>
      <c r="G19" s="3" t="s">
        <v>103</v>
      </c>
      <c r="H19" s="3" t="s">
        <v>99</v>
      </c>
      <c r="I19" s="12" t="s">
        <v>72</v>
      </c>
      <c r="J19" s="3" t="s">
        <v>81</v>
      </c>
      <c r="K19" s="50" t="s">
        <v>226</v>
      </c>
      <c r="L19" s="50"/>
      <c r="M19" s="50"/>
      <c r="N19" s="51">
        <v>35491930</v>
      </c>
      <c r="O19" s="51">
        <v>35491930</v>
      </c>
      <c r="P19" s="51">
        <v>615984</v>
      </c>
      <c r="Q19" s="43">
        <v>0</v>
      </c>
      <c r="R19" s="43">
        <v>0</v>
      </c>
      <c r="S19" s="15">
        <f t="shared" si="5"/>
        <v>1.7355607316930918E-2</v>
      </c>
      <c r="T19" s="42">
        <f t="shared" si="2"/>
        <v>615984</v>
      </c>
      <c r="U19" s="12" t="s">
        <v>73</v>
      </c>
      <c r="V19" s="12">
        <v>19</v>
      </c>
      <c r="W19" s="3" t="s">
        <v>74</v>
      </c>
      <c r="X19" s="44">
        <v>0</v>
      </c>
      <c r="Y19" s="4">
        <v>11251</v>
      </c>
      <c r="Z19" s="4">
        <v>18952</v>
      </c>
      <c r="AA19" s="4"/>
      <c r="AB19" s="4"/>
      <c r="AC19" s="4"/>
      <c r="AD19" s="4"/>
      <c r="AE19" s="4"/>
      <c r="AF19" s="4"/>
      <c r="AG19" s="4"/>
      <c r="AH19" s="4"/>
      <c r="AI19" s="45"/>
      <c r="AJ19" s="4">
        <f>SUM(X19:AI19)</f>
        <v>30203</v>
      </c>
      <c r="AK19" s="45">
        <f t="shared" si="3"/>
        <v>585781</v>
      </c>
      <c r="AL19" s="46"/>
      <c r="AM19" s="10">
        <v>29000</v>
      </c>
      <c r="AN19" s="1">
        <v>0</v>
      </c>
      <c r="AO19" s="1">
        <v>0</v>
      </c>
      <c r="AP19" s="1">
        <f t="shared" si="4"/>
        <v>644984</v>
      </c>
      <c r="AR19" s="38">
        <v>0</v>
      </c>
      <c r="AS19" s="38">
        <v>0</v>
      </c>
      <c r="AT19" s="47">
        <v>1</v>
      </c>
      <c r="AU19" s="38">
        <v>0</v>
      </c>
      <c r="AV19" s="38">
        <v>0</v>
      </c>
      <c r="AW19" s="38">
        <v>0</v>
      </c>
      <c r="AX19" s="38">
        <v>0</v>
      </c>
      <c r="AY19" s="38">
        <v>0</v>
      </c>
      <c r="AZ19" s="38">
        <v>0</v>
      </c>
      <c r="BA19" s="38">
        <v>0</v>
      </c>
      <c r="BB19" s="38">
        <v>0</v>
      </c>
      <c r="BC19" s="38">
        <v>0</v>
      </c>
      <c r="BD19" s="39">
        <f t="shared" si="0"/>
        <v>1</v>
      </c>
      <c r="BE19" s="39"/>
      <c r="BF19" s="39">
        <f t="shared" si="1"/>
        <v>-1</v>
      </c>
    </row>
    <row r="20" spans="2:58" ht="33" customHeight="1" x14ac:dyDescent="0.25">
      <c r="B20" s="13">
        <v>6</v>
      </c>
      <c r="C20" s="25" t="s">
        <v>39</v>
      </c>
      <c r="D20" s="12" t="s">
        <v>40</v>
      </c>
      <c r="E20" s="3" t="s">
        <v>47</v>
      </c>
      <c r="F20" s="3" t="s">
        <v>61</v>
      </c>
      <c r="G20" s="3" t="s">
        <v>100</v>
      </c>
      <c r="H20" s="3" t="s">
        <v>96</v>
      </c>
      <c r="I20" s="12" t="s">
        <v>72</v>
      </c>
      <c r="J20" s="3" t="s">
        <v>82</v>
      </c>
      <c r="K20" s="50" t="s">
        <v>221</v>
      </c>
      <c r="L20" s="50"/>
      <c r="M20" s="50"/>
      <c r="N20" s="51">
        <v>35491930</v>
      </c>
      <c r="O20" s="51">
        <v>35491930</v>
      </c>
      <c r="P20" s="51">
        <v>549722</v>
      </c>
      <c r="Q20" s="43">
        <v>0</v>
      </c>
      <c r="R20" s="43">
        <v>0</v>
      </c>
      <c r="S20" s="15">
        <f t="shared" si="5"/>
        <v>1.5488647701040772E-2</v>
      </c>
      <c r="T20" s="42">
        <f t="shared" si="2"/>
        <v>549722</v>
      </c>
      <c r="U20" s="12" t="s">
        <v>73</v>
      </c>
      <c r="V20" s="12">
        <v>19</v>
      </c>
      <c r="W20" s="3" t="s">
        <v>74</v>
      </c>
      <c r="X20" s="44">
        <v>0</v>
      </c>
      <c r="Y20" s="4">
        <v>0</v>
      </c>
      <c r="Z20" s="4">
        <v>0</v>
      </c>
      <c r="AA20" s="4"/>
      <c r="AB20" s="4"/>
      <c r="AC20" s="4"/>
      <c r="AD20" s="4"/>
      <c r="AE20" s="4"/>
      <c r="AF20" s="4"/>
      <c r="AG20" s="4"/>
      <c r="AH20" s="4"/>
      <c r="AI20" s="45"/>
      <c r="AJ20" s="4">
        <f t="shared" ref="AJ20:AJ27" si="7">SUM(X20:AI20)</f>
        <v>0</v>
      </c>
      <c r="AK20" s="45">
        <f>T20-AJ20</f>
        <v>549722</v>
      </c>
      <c r="AL20" s="46"/>
      <c r="AM20" s="10">
        <v>5</v>
      </c>
      <c r="AN20" s="1">
        <v>0</v>
      </c>
      <c r="AO20" s="1">
        <v>0</v>
      </c>
      <c r="AP20" s="1">
        <f t="shared" si="4"/>
        <v>549727</v>
      </c>
      <c r="AR20" s="38">
        <v>0</v>
      </c>
      <c r="AS20" s="38">
        <v>0</v>
      </c>
      <c r="AT20" s="47">
        <v>1</v>
      </c>
      <c r="AU20" s="38">
        <v>0</v>
      </c>
      <c r="AV20" s="38">
        <v>0</v>
      </c>
      <c r="AW20" s="38">
        <v>0</v>
      </c>
      <c r="AX20" s="38">
        <v>0</v>
      </c>
      <c r="AY20" s="38">
        <v>0</v>
      </c>
      <c r="AZ20" s="38">
        <v>0</v>
      </c>
      <c r="BA20" s="38">
        <v>0</v>
      </c>
      <c r="BB20" s="38">
        <v>0</v>
      </c>
      <c r="BC20" s="38">
        <v>0</v>
      </c>
      <c r="BD20" s="39">
        <f t="shared" si="0"/>
        <v>1</v>
      </c>
      <c r="BE20" s="39"/>
      <c r="BF20" s="39">
        <f t="shared" si="1"/>
        <v>-1</v>
      </c>
    </row>
    <row r="21" spans="2:58" ht="33" customHeight="1" x14ac:dyDescent="0.25">
      <c r="B21" s="11">
        <v>7</v>
      </c>
      <c r="C21" s="25" t="s">
        <v>39</v>
      </c>
      <c r="D21" s="12" t="s">
        <v>40</v>
      </c>
      <c r="E21" s="3" t="s">
        <v>48</v>
      </c>
      <c r="F21" s="3" t="s">
        <v>62</v>
      </c>
      <c r="G21" s="3" t="s">
        <v>108</v>
      </c>
      <c r="H21" s="3" t="s">
        <v>101</v>
      </c>
      <c r="I21" s="12" t="s">
        <v>72</v>
      </c>
      <c r="J21" s="3" t="s">
        <v>83</v>
      </c>
      <c r="K21" s="50" t="s">
        <v>221</v>
      </c>
      <c r="L21" s="50"/>
      <c r="M21" s="50"/>
      <c r="N21" s="51">
        <v>35491930</v>
      </c>
      <c r="O21" s="51">
        <v>35491930</v>
      </c>
      <c r="P21" s="51">
        <v>2046928</v>
      </c>
      <c r="Q21" s="43">
        <v>0</v>
      </c>
      <c r="R21" s="43">
        <v>0</v>
      </c>
      <c r="S21" s="15">
        <f t="shared" si="5"/>
        <v>5.7673054128079257E-2</v>
      </c>
      <c r="T21" s="42">
        <f t="shared" si="2"/>
        <v>2046928</v>
      </c>
      <c r="U21" s="12" t="s">
        <v>73</v>
      </c>
      <c r="V21" s="12">
        <v>19</v>
      </c>
      <c r="W21" s="3" t="s">
        <v>74</v>
      </c>
      <c r="X21" s="44">
        <v>0</v>
      </c>
      <c r="Y21" s="4">
        <v>0</v>
      </c>
      <c r="Z21" s="4">
        <v>803342</v>
      </c>
      <c r="AA21" s="4"/>
      <c r="AB21" s="4"/>
      <c r="AC21" s="4"/>
      <c r="AD21" s="4"/>
      <c r="AE21" s="4"/>
      <c r="AF21" s="4"/>
      <c r="AG21" s="4"/>
      <c r="AH21" s="4"/>
      <c r="AI21" s="45"/>
      <c r="AJ21" s="4">
        <f t="shared" si="7"/>
        <v>803342</v>
      </c>
      <c r="AK21" s="45">
        <f t="shared" si="3"/>
        <v>1243586</v>
      </c>
      <c r="AL21" s="46"/>
      <c r="AM21" s="10">
        <v>4</v>
      </c>
      <c r="AN21" s="1">
        <v>0</v>
      </c>
      <c r="AO21" s="1">
        <v>0</v>
      </c>
      <c r="AP21" s="1">
        <f t="shared" si="4"/>
        <v>2046932</v>
      </c>
      <c r="AR21" s="38">
        <v>0</v>
      </c>
      <c r="AS21" s="38">
        <v>0</v>
      </c>
      <c r="AT21" s="47">
        <v>1</v>
      </c>
      <c r="AU21" s="38">
        <v>0</v>
      </c>
      <c r="AV21" s="38">
        <v>0</v>
      </c>
      <c r="AW21" s="38">
        <v>0</v>
      </c>
      <c r="AX21" s="38">
        <v>0</v>
      </c>
      <c r="AY21" s="38">
        <v>0</v>
      </c>
      <c r="AZ21" s="38">
        <v>0</v>
      </c>
      <c r="BA21" s="38">
        <v>0</v>
      </c>
      <c r="BB21" s="38">
        <v>0</v>
      </c>
      <c r="BC21" s="38">
        <v>0</v>
      </c>
      <c r="BD21" s="39">
        <f t="shared" si="0"/>
        <v>1</v>
      </c>
      <c r="BE21" s="39"/>
      <c r="BF21" s="39">
        <f t="shared" si="1"/>
        <v>-1</v>
      </c>
    </row>
    <row r="22" spans="2:58" ht="33" customHeight="1" x14ac:dyDescent="0.25">
      <c r="B22" s="11">
        <v>8</v>
      </c>
      <c r="C22" s="25" t="s">
        <v>39</v>
      </c>
      <c r="D22" s="12" t="s">
        <v>40</v>
      </c>
      <c r="E22" s="3" t="s">
        <v>49</v>
      </c>
      <c r="F22" s="3" t="s">
        <v>63</v>
      </c>
      <c r="G22" s="3" t="s">
        <v>112</v>
      </c>
      <c r="H22" s="3" t="s">
        <v>114</v>
      </c>
      <c r="I22" s="12" t="s">
        <v>72</v>
      </c>
      <c r="J22" s="3" t="s">
        <v>84</v>
      </c>
      <c r="K22" s="50" t="s">
        <v>222</v>
      </c>
      <c r="L22" s="50"/>
      <c r="M22" s="50"/>
      <c r="N22" s="51">
        <v>35491930</v>
      </c>
      <c r="O22" s="51">
        <v>35491930</v>
      </c>
      <c r="P22" s="51">
        <v>16638153</v>
      </c>
      <c r="Q22" s="43">
        <v>0</v>
      </c>
      <c r="R22" s="43">
        <v>0</v>
      </c>
      <c r="S22" s="15">
        <f t="shared" si="5"/>
        <v>0.46878693269145971</v>
      </c>
      <c r="T22" s="42">
        <f t="shared" si="2"/>
        <v>16638153</v>
      </c>
      <c r="U22" s="12" t="s">
        <v>73</v>
      </c>
      <c r="V22" s="12">
        <v>19</v>
      </c>
      <c r="W22" s="3" t="s">
        <v>74</v>
      </c>
      <c r="X22" s="44">
        <v>0</v>
      </c>
      <c r="Y22" s="4">
        <v>0</v>
      </c>
      <c r="Z22" s="4">
        <v>2524398</v>
      </c>
      <c r="AA22" s="4"/>
      <c r="AB22" s="4"/>
      <c r="AC22" s="4"/>
      <c r="AD22" s="4"/>
      <c r="AE22" s="4"/>
      <c r="AF22" s="4"/>
      <c r="AG22" s="4"/>
      <c r="AH22" s="4"/>
      <c r="AI22" s="45"/>
      <c r="AJ22" s="4">
        <f t="shared" si="7"/>
        <v>2524398</v>
      </c>
      <c r="AK22" s="45">
        <f t="shared" si="3"/>
        <v>14113755</v>
      </c>
      <c r="AL22" s="46"/>
      <c r="AM22" s="10">
        <v>235904</v>
      </c>
      <c r="AN22" s="1">
        <v>0</v>
      </c>
      <c r="AO22" s="1">
        <v>0</v>
      </c>
      <c r="AP22" s="1">
        <f t="shared" si="4"/>
        <v>16874057</v>
      </c>
      <c r="AR22" s="38">
        <v>0</v>
      </c>
      <c r="AS22" s="38">
        <v>0</v>
      </c>
      <c r="AT22" s="47">
        <v>0.51</v>
      </c>
      <c r="AU22" s="38">
        <v>0</v>
      </c>
      <c r="AV22" s="38">
        <v>0</v>
      </c>
      <c r="AW22" s="38">
        <v>0</v>
      </c>
      <c r="AX22" s="38">
        <v>0</v>
      </c>
      <c r="AY22" s="38">
        <v>0</v>
      </c>
      <c r="AZ22" s="38">
        <v>0</v>
      </c>
      <c r="BA22" s="38">
        <v>0</v>
      </c>
      <c r="BB22" s="38">
        <v>0</v>
      </c>
      <c r="BC22" s="38">
        <v>0</v>
      </c>
      <c r="BD22" s="39">
        <f t="shared" si="0"/>
        <v>0.51</v>
      </c>
      <c r="BE22" s="39"/>
      <c r="BF22" s="39">
        <f t="shared" si="1"/>
        <v>-0.51</v>
      </c>
    </row>
    <row r="23" spans="2:58" ht="33" customHeight="1" x14ac:dyDescent="0.25">
      <c r="B23" s="11">
        <v>9</v>
      </c>
      <c r="C23" s="25" t="s">
        <v>39</v>
      </c>
      <c r="D23" s="12" t="s">
        <v>40</v>
      </c>
      <c r="E23" s="3" t="s">
        <v>50</v>
      </c>
      <c r="F23" s="3" t="s">
        <v>64</v>
      </c>
      <c r="G23" s="3" t="s">
        <v>103</v>
      </c>
      <c r="H23" s="3" t="s">
        <v>102</v>
      </c>
      <c r="I23" s="12" t="s">
        <v>72</v>
      </c>
      <c r="J23" s="3" t="s">
        <v>85</v>
      </c>
      <c r="K23" s="50" t="s">
        <v>221</v>
      </c>
      <c r="L23" s="50"/>
      <c r="M23" s="50"/>
      <c r="N23" s="51">
        <v>35491930</v>
      </c>
      <c r="O23" s="51">
        <v>35491930</v>
      </c>
      <c r="P23" s="51">
        <v>2020474</v>
      </c>
      <c r="Q23" s="43">
        <v>0</v>
      </c>
      <c r="R23" s="43">
        <v>0</v>
      </c>
      <c r="S23" s="15">
        <f t="shared" si="5"/>
        <v>5.6927701593010013E-2</v>
      </c>
      <c r="T23" s="42">
        <f t="shared" si="2"/>
        <v>2020474</v>
      </c>
      <c r="U23" s="12" t="s">
        <v>73</v>
      </c>
      <c r="V23" s="12">
        <v>19</v>
      </c>
      <c r="W23" s="3" t="s">
        <v>74</v>
      </c>
      <c r="X23" s="44">
        <v>0</v>
      </c>
      <c r="Y23" s="4">
        <v>0</v>
      </c>
      <c r="Z23" s="4">
        <v>188556</v>
      </c>
      <c r="AA23" s="4"/>
      <c r="AB23" s="4"/>
      <c r="AC23" s="4"/>
      <c r="AD23" s="4"/>
      <c r="AE23" s="4"/>
      <c r="AF23" s="4"/>
      <c r="AG23" s="4"/>
      <c r="AH23" s="4"/>
      <c r="AI23" s="45"/>
      <c r="AJ23" s="4">
        <f t="shared" si="7"/>
        <v>188556</v>
      </c>
      <c r="AK23" s="45">
        <f t="shared" si="3"/>
        <v>1831918</v>
      </c>
      <c r="AL23" s="46"/>
      <c r="AM23" s="10">
        <v>31007</v>
      </c>
      <c r="AN23" s="1">
        <v>0</v>
      </c>
      <c r="AO23" s="1">
        <v>0</v>
      </c>
      <c r="AP23" s="1">
        <f t="shared" si="4"/>
        <v>2051481</v>
      </c>
      <c r="AR23" s="38">
        <v>0</v>
      </c>
      <c r="AS23" s="38">
        <v>0</v>
      </c>
      <c r="AT23" s="47">
        <v>0.96</v>
      </c>
      <c r="AU23" s="38">
        <v>0</v>
      </c>
      <c r="AV23" s="38">
        <v>0</v>
      </c>
      <c r="AW23" s="38">
        <v>0</v>
      </c>
      <c r="AX23" s="38">
        <v>0</v>
      </c>
      <c r="AY23" s="38">
        <v>0</v>
      </c>
      <c r="AZ23" s="38">
        <v>0</v>
      </c>
      <c r="BA23" s="38">
        <v>0</v>
      </c>
      <c r="BB23" s="38">
        <v>0</v>
      </c>
      <c r="BC23" s="38">
        <v>0</v>
      </c>
      <c r="BD23" s="39">
        <f t="shared" si="0"/>
        <v>0.96</v>
      </c>
      <c r="BE23" s="39"/>
      <c r="BF23" s="39">
        <f t="shared" si="1"/>
        <v>-0.96</v>
      </c>
    </row>
    <row r="24" spans="2:58" ht="33" customHeight="1" x14ac:dyDescent="0.25">
      <c r="B24" s="11">
        <v>10</v>
      </c>
      <c r="C24" s="25" t="s">
        <v>39</v>
      </c>
      <c r="D24" s="12" t="s">
        <v>40</v>
      </c>
      <c r="E24" s="3" t="s">
        <v>51</v>
      </c>
      <c r="F24" s="3" t="s">
        <v>65</v>
      </c>
      <c r="G24" s="3" t="s">
        <v>92</v>
      </c>
      <c r="H24" s="3" t="s">
        <v>104</v>
      </c>
      <c r="I24" s="12" t="s">
        <v>72</v>
      </c>
      <c r="J24" s="3" t="s">
        <v>86</v>
      </c>
      <c r="K24" s="50" t="s">
        <v>222</v>
      </c>
      <c r="L24" s="50"/>
      <c r="M24" s="50"/>
      <c r="N24" s="51">
        <v>35491930</v>
      </c>
      <c r="O24" s="51">
        <v>35491930</v>
      </c>
      <c r="P24" s="51">
        <v>2806644</v>
      </c>
      <c r="Q24" s="43">
        <v>0</v>
      </c>
      <c r="R24" s="43">
        <v>0</v>
      </c>
      <c r="S24" s="15">
        <f t="shared" si="5"/>
        <v>7.9078370773299739E-2</v>
      </c>
      <c r="T24" s="42">
        <f t="shared" si="2"/>
        <v>2806644</v>
      </c>
      <c r="U24" s="12" t="s">
        <v>73</v>
      </c>
      <c r="V24" s="12">
        <v>19</v>
      </c>
      <c r="W24" s="3" t="s">
        <v>74</v>
      </c>
      <c r="X24" s="44">
        <v>0</v>
      </c>
      <c r="Y24" s="4">
        <v>0</v>
      </c>
      <c r="Z24" s="4">
        <v>165881</v>
      </c>
      <c r="AA24" s="4"/>
      <c r="AB24" s="4"/>
      <c r="AC24" s="4"/>
      <c r="AD24" s="4"/>
      <c r="AE24" s="4"/>
      <c r="AF24" s="4"/>
      <c r="AG24" s="4"/>
      <c r="AH24" s="4"/>
      <c r="AI24" s="45"/>
      <c r="AJ24" s="4">
        <f t="shared" si="7"/>
        <v>165881</v>
      </c>
      <c r="AK24" s="45">
        <f t="shared" si="3"/>
        <v>2640763</v>
      </c>
      <c r="AL24" s="46"/>
      <c r="AM24" s="10">
        <v>4</v>
      </c>
      <c r="AN24" s="1">
        <v>0</v>
      </c>
      <c r="AO24" s="1">
        <v>0</v>
      </c>
      <c r="AP24" s="1">
        <f t="shared" si="4"/>
        <v>2806648</v>
      </c>
      <c r="AR24" s="38">
        <v>0</v>
      </c>
      <c r="AS24" s="38">
        <v>0</v>
      </c>
      <c r="AT24" s="47">
        <v>0.5</v>
      </c>
      <c r="AU24" s="38">
        <v>0</v>
      </c>
      <c r="AV24" s="38">
        <v>0</v>
      </c>
      <c r="AW24" s="38">
        <v>0</v>
      </c>
      <c r="AX24" s="38">
        <v>0</v>
      </c>
      <c r="AY24" s="38">
        <v>0</v>
      </c>
      <c r="AZ24" s="38">
        <v>0</v>
      </c>
      <c r="BA24" s="38">
        <v>0</v>
      </c>
      <c r="BB24" s="38">
        <v>0</v>
      </c>
      <c r="BC24" s="38">
        <v>0</v>
      </c>
      <c r="BD24" s="39">
        <f t="shared" si="0"/>
        <v>0.5</v>
      </c>
      <c r="BE24" s="39"/>
      <c r="BF24" s="39">
        <f t="shared" si="1"/>
        <v>-0.5</v>
      </c>
    </row>
    <row r="25" spans="2:58" ht="33" customHeight="1" x14ac:dyDescent="0.25">
      <c r="B25" s="13">
        <v>11</v>
      </c>
      <c r="C25" s="25" t="s">
        <v>39</v>
      </c>
      <c r="D25" s="12" t="s">
        <v>40</v>
      </c>
      <c r="E25" s="3" t="s">
        <v>52</v>
      </c>
      <c r="F25" s="3" t="s">
        <v>66</v>
      </c>
      <c r="G25" s="3" t="s">
        <v>111</v>
      </c>
      <c r="H25" s="3" t="s">
        <v>105</v>
      </c>
      <c r="I25" s="12" t="s">
        <v>72</v>
      </c>
      <c r="J25" s="3" t="s">
        <v>87</v>
      </c>
      <c r="K25" s="50" t="s">
        <v>222</v>
      </c>
      <c r="L25" s="50"/>
      <c r="M25" s="50"/>
      <c r="N25" s="51">
        <v>35491930</v>
      </c>
      <c r="O25" s="51">
        <v>35491930</v>
      </c>
      <c r="P25" s="51">
        <v>3100897</v>
      </c>
      <c r="Q25" s="43">
        <v>0</v>
      </c>
      <c r="R25" s="43">
        <v>0</v>
      </c>
      <c r="S25" s="15">
        <f t="shared" si="5"/>
        <v>8.7369072349686258E-2</v>
      </c>
      <c r="T25" s="42">
        <f t="shared" si="2"/>
        <v>3100897</v>
      </c>
      <c r="U25" s="12" t="s">
        <v>73</v>
      </c>
      <c r="V25" s="12">
        <v>19</v>
      </c>
      <c r="W25" s="3" t="s">
        <v>74</v>
      </c>
      <c r="X25" s="44">
        <v>0</v>
      </c>
      <c r="Y25" s="4">
        <v>0</v>
      </c>
      <c r="Z25" s="4">
        <v>0</v>
      </c>
      <c r="AA25" s="4"/>
      <c r="AB25" s="4"/>
      <c r="AC25" s="4"/>
      <c r="AD25" s="4"/>
      <c r="AE25" s="4"/>
      <c r="AF25" s="4"/>
      <c r="AG25" s="4"/>
      <c r="AH25" s="4"/>
      <c r="AI25" s="45"/>
      <c r="AJ25" s="4">
        <f t="shared" si="7"/>
        <v>0</v>
      </c>
      <c r="AK25" s="45">
        <f t="shared" si="3"/>
        <v>3100897</v>
      </c>
      <c r="AL25" s="46"/>
      <c r="AM25" s="10">
        <v>7</v>
      </c>
      <c r="AN25" s="1">
        <v>0</v>
      </c>
      <c r="AO25" s="1">
        <v>0</v>
      </c>
      <c r="AP25" s="1">
        <f t="shared" si="4"/>
        <v>3100904</v>
      </c>
      <c r="AR25" s="38">
        <v>0</v>
      </c>
      <c r="AS25" s="38">
        <v>0</v>
      </c>
      <c r="AT25" s="47">
        <v>0.18</v>
      </c>
      <c r="AU25" s="38">
        <v>0</v>
      </c>
      <c r="AV25" s="38">
        <v>0</v>
      </c>
      <c r="AW25" s="38">
        <v>0</v>
      </c>
      <c r="AX25" s="38">
        <v>0</v>
      </c>
      <c r="AY25" s="38">
        <v>0</v>
      </c>
      <c r="AZ25" s="38">
        <v>0</v>
      </c>
      <c r="BA25" s="38">
        <v>0</v>
      </c>
      <c r="BB25" s="38">
        <v>0</v>
      </c>
      <c r="BC25" s="38">
        <v>0</v>
      </c>
      <c r="BD25" s="39">
        <f t="shared" si="0"/>
        <v>0.18</v>
      </c>
      <c r="BE25" s="39"/>
      <c r="BF25" s="39">
        <f t="shared" si="1"/>
        <v>-0.18</v>
      </c>
    </row>
    <row r="26" spans="2:58" ht="33" customHeight="1" x14ac:dyDescent="0.25">
      <c r="B26" s="11">
        <v>12</v>
      </c>
      <c r="C26" s="25" t="s">
        <v>39</v>
      </c>
      <c r="D26" s="12" t="s">
        <v>40</v>
      </c>
      <c r="E26" s="3" t="s">
        <v>53</v>
      </c>
      <c r="F26" s="3" t="s">
        <v>67</v>
      </c>
      <c r="G26" s="3" t="s">
        <v>112</v>
      </c>
      <c r="H26" s="3" t="s">
        <v>107</v>
      </c>
      <c r="I26" s="12" t="s">
        <v>72</v>
      </c>
      <c r="J26" s="3" t="s">
        <v>88</v>
      </c>
      <c r="K26" s="50" t="s">
        <v>224</v>
      </c>
      <c r="L26" s="50"/>
      <c r="M26" s="50"/>
      <c r="N26" s="51">
        <v>35491930</v>
      </c>
      <c r="O26" s="51">
        <v>35491930</v>
      </c>
      <c r="P26" s="51">
        <v>128612</v>
      </c>
      <c r="Q26" s="43">
        <v>0</v>
      </c>
      <c r="R26" s="43">
        <v>0</v>
      </c>
      <c r="S26" s="15">
        <f t="shared" si="5"/>
        <v>3.623696992527597E-3</v>
      </c>
      <c r="T26" s="42">
        <f t="shared" si="2"/>
        <v>128612</v>
      </c>
      <c r="U26" s="12" t="s">
        <v>73</v>
      </c>
      <c r="V26" s="12">
        <v>19</v>
      </c>
      <c r="W26" s="3" t="s">
        <v>74</v>
      </c>
      <c r="X26" s="44">
        <v>0</v>
      </c>
      <c r="Y26" s="4">
        <v>0</v>
      </c>
      <c r="Z26" s="4">
        <v>14739</v>
      </c>
      <c r="AA26" s="4"/>
      <c r="AB26" s="4"/>
      <c r="AC26" s="4"/>
      <c r="AD26" s="4"/>
      <c r="AE26" s="4"/>
      <c r="AF26" s="4"/>
      <c r="AG26" s="4"/>
      <c r="AH26" s="4"/>
      <c r="AI26" s="45"/>
      <c r="AJ26" s="4">
        <f t="shared" si="7"/>
        <v>14739</v>
      </c>
      <c r="AK26" s="45">
        <f t="shared" si="3"/>
        <v>113873</v>
      </c>
      <c r="AL26" s="46"/>
      <c r="AM26" s="10">
        <v>0</v>
      </c>
      <c r="AN26" s="1">
        <v>0</v>
      </c>
      <c r="AO26" s="1">
        <v>0</v>
      </c>
      <c r="AP26" s="1">
        <f t="shared" si="4"/>
        <v>128612</v>
      </c>
      <c r="AR26" s="38">
        <v>0</v>
      </c>
      <c r="AS26" s="38">
        <v>0</v>
      </c>
      <c r="AT26" s="47">
        <v>0.5</v>
      </c>
      <c r="AU26" s="38">
        <v>0</v>
      </c>
      <c r="AV26" s="38">
        <v>0</v>
      </c>
      <c r="AW26" s="38">
        <v>0</v>
      </c>
      <c r="AX26" s="38">
        <v>0</v>
      </c>
      <c r="AY26" s="38">
        <v>0</v>
      </c>
      <c r="AZ26" s="38">
        <v>0</v>
      </c>
      <c r="BA26" s="38">
        <v>0</v>
      </c>
      <c r="BB26" s="38">
        <v>0</v>
      </c>
      <c r="BC26" s="38">
        <v>0</v>
      </c>
      <c r="BD26" s="39">
        <f t="shared" si="0"/>
        <v>0.5</v>
      </c>
      <c r="BE26" s="39"/>
      <c r="BF26" s="39">
        <f t="shared" si="1"/>
        <v>-0.5</v>
      </c>
    </row>
    <row r="27" spans="2:58" ht="33" customHeight="1" x14ac:dyDescent="0.25">
      <c r="B27" s="11">
        <v>13</v>
      </c>
      <c r="C27" s="25" t="s">
        <v>39</v>
      </c>
      <c r="D27" s="12" t="s">
        <v>40</v>
      </c>
      <c r="E27" s="3" t="s">
        <v>54</v>
      </c>
      <c r="F27" s="3" t="s">
        <v>68</v>
      </c>
      <c r="G27" s="3" t="s">
        <v>112</v>
      </c>
      <c r="H27" s="3" t="s">
        <v>90</v>
      </c>
      <c r="I27" s="12" t="s">
        <v>72</v>
      </c>
      <c r="J27" s="3" t="s">
        <v>89</v>
      </c>
      <c r="K27" s="50" t="s">
        <v>222</v>
      </c>
      <c r="L27" s="50"/>
      <c r="M27" s="50"/>
      <c r="N27" s="51">
        <v>35491930</v>
      </c>
      <c r="O27" s="51">
        <v>35491930</v>
      </c>
      <c r="P27" s="51">
        <v>1923094</v>
      </c>
      <c r="Q27" s="43">
        <v>0</v>
      </c>
      <c r="R27" s="43">
        <v>0</v>
      </c>
      <c r="S27" s="15">
        <f t="shared" si="5"/>
        <v>5.4183979287685959E-2</v>
      </c>
      <c r="T27" s="42">
        <f t="shared" si="2"/>
        <v>1923094</v>
      </c>
      <c r="U27" s="12" t="s">
        <v>73</v>
      </c>
      <c r="V27" s="12">
        <v>19</v>
      </c>
      <c r="W27" s="3" t="s">
        <v>74</v>
      </c>
      <c r="X27" s="44">
        <v>0</v>
      </c>
      <c r="Y27" s="4">
        <v>0</v>
      </c>
      <c r="Z27" s="4">
        <v>308953</v>
      </c>
      <c r="AA27" s="4"/>
      <c r="AB27" s="4"/>
      <c r="AC27" s="4"/>
      <c r="AD27" s="4"/>
      <c r="AE27" s="4"/>
      <c r="AF27" s="4"/>
      <c r="AG27" s="4"/>
      <c r="AH27" s="4"/>
      <c r="AI27" s="45"/>
      <c r="AJ27" s="4">
        <f t="shared" si="7"/>
        <v>308953</v>
      </c>
      <c r="AK27" s="45">
        <f t="shared" si="3"/>
        <v>1614141</v>
      </c>
      <c r="AL27" s="46"/>
      <c r="AM27" s="10">
        <v>0</v>
      </c>
      <c r="AN27" s="1">
        <v>0</v>
      </c>
      <c r="AO27" s="1">
        <v>0</v>
      </c>
      <c r="AP27" s="1">
        <f t="shared" si="4"/>
        <v>1923094</v>
      </c>
      <c r="AR27" s="38">
        <v>0</v>
      </c>
      <c r="AS27" s="38">
        <v>0</v>
      </c>
      <c r="AT27" s="47">
        <v>0.4</v>
      </c>
      <c r="AU27" s="38">
        <v>0</v>
      </c>
      <c r="AV27" s="38">
        <v>0</v>
      </c>
      <c r="AW27" s="38">
        <v>0</v>
      </c>
      <c r="AX27" s="38">
        <v>0</v>
      </c>
      <c r="AY27" s="38">
        <v>0</v>
      </c>
      <c r="AZ27" s="38">
        <v>0</v>
      </c>
      <c r="BA27" s="38">
        <v>0</v>
      </c>
      <c r="BB27" s="38">
        <v>0</v>
      </c>
      <c r="BC27" s="38">
        <v>0</v>
      </c>
      <c r="BD27" s="39">
        <f t="shared" si="0"/>
        <v>0.4</v>
      </c>
      <c r="BE27" s="39"/>
      <c r="BF27" s="39">
        <f t="shared" si="1"/>
        <v>-0.4</v>
      </c>
    </row>
    <row r="28" spans="2:58" ht="33" customHeight="1" x14ac:dyDescent="0.25">
      <c r="B28" s="11">
        <v>14</v>
      </c>
      <c r="C28" s="25" t="s">
        <v>39</v>
      </c>
      <c r="D28" s="12" t="s">
        <v>40</v>
      </c>
      <c r="E28" s="3" t="s">
        <v>55</v>
      </c>
      <c r="F28" s="3" t="s">
        <v>69</v>
      </c>
      <c r="G28" s="3" t="s">
        <v>92</v>
      </c>
      <c r="H28" s="3" t="s">
        <v>92</v>
      </c>
      <c r="I28" s="12" t="s">
        <v>72</v>
      </c>
      <c r="J28" s="3" t="s">
        <v>91</v>
      </c>
      <c r="K28" s="50" t="s">
        <v>224</v>
      </c>
      <c r="L28" s="50"/>
      <c r="M28" s="50"/>
      <c r="N28" s="51">
        <v>35491930</v>
      </c>
      <c r="O28" s="51">
        <v>35491930</v>
      </c>
      <c r="P28" s="51">
        <v>97958</v>
      </c>
      <c r="Q28" s="43">
        <v>0</v>
      </c>
      <c r="R28" s="43">
        <v>0</v>
      </c>
      <c r="S28" s="15">
        <f>(P28+Q28+R28)/O28</f>
        <v>2.7600076975244797E-3</v>
      </c>
      <c r="T28" s="42">
        <f>+SUM(P28:R28)</f>
        <v>97958</v>
      </c>
      <c r="U28" s="12" t="s">
        <v>73</v>
      </c>
      <c r="V28" s="12">
        <v>19</v>
      </c>
      <c r="W28" s="3" t="s">
        <v>74</v>
      </c>
      <c r="X28" s="44">
        <v>0</v>
      </c>
      <c r="Y28" s="4">
        <v>0</v>
      </c>
      <c r="Z28" s="4">
        <v>0</v>
      </c>
      <c r="AA28" s="4"/>
      <c r="AB28" s="4"/>
      <c r="AC28" s="4"/>
      <c r="AD28" s="4"/>
      <c r="AE28" s="4"/>
      <c r="AF28" s="4"/>
      <c r="AG28" s="4"/>
      <c r="AH28" s="4"/>
      <c r="AI28" s="45"/>
      <c r="AJ28" s="4">
        <f>SUM(X28:AI28)</f>
        <v>0</v>
      </c>
      <c r="AK28" s="45">
        <f>T28-AJ28</f>
        <v>97958</v>
      </c>
      <c r="AL28" s="46"/>
      <c r="AM28" s="10">
        <v>0</v>
      </c>
      <c r="AN28" s="1">
        <v>0</v>
      </c>
      <c r="AO28" s="1">
        <v>0</v>
      </c>
      <c r="AP28" s="1">
        <f t="shared" si="4"/>
        <v>97958</v>
      </c>
      <c r="AR28" s="38">
        <v>0</v>
      </c>
      <c r="AS28" s="38">
        <v>0</v>
      </c>
      <c r="AT28" s="47">
        <v>0.95</v>
      </c>
      <c r="AU28" s="38">
        <v>0</v>
      </c>
      <c r="AV28" s="38">
        <v>0</v>
      </c>
      <c r="AW28" s="38">
        <v>0</v>
      </c>
      <c r="AX28" s="38">
        <v>0</v>
      </c>
      <c r="AY28" s="38">
        <v>0</v>
      </c>
      <c r="AZ28" s="38">
        <v>0</v>
      </c>
      <c r="BA28" s="38">
        <v>0</v>
      </c>
      <c r="BB28" s="38">
        <v>0</v>
      </c>
      <c r="BC28" s="38">
        <v>0</v>
      </c>
      <c r="BD28" s="39">
        <f t="shared" si="0"/>
        <v>0.95</v>
      </c>
      <c r="BE28" s="39"/>
      <c r="BF28" s="39">
        <f t="shared" si="1"/>
        <v>-0.95</v>
      </c>
    </row>
    <row r="29" spans="2:58" ht="18.75" customHeight="1" x14ac:dyDescent="0.25">
      <c r="B29" s="77">
        <v>15</v>
      </c>
      <c r="C29" s="117" t="s">
        <v>39</v>
      </c>
      <c r="D29" s="79" t="s">
        <v>40</v>
      </c>
      <c r="E29" s="79" t="s">
        <v>56</v>
      </c>
      <c r="F29" s="79" t="s">
        <v>70</v>
      </c>
      <c r="G29" s="79" t="s">
        <v>113</v>
      </c>
      <c r="H29" s="79" t="s">
        <v>106</v>
      </c>
      <c r="I29" s="77" t="s">
        <v>72</v>
      </c>
      <c r="J29" s="79" t="s">
        <v>93</v>
      </c>
      <c r="K29" s="119" t="s">
        <v>224</v>
      </c>
      <c r="L29" s="119"/>
      <c r="M29" s="119"/>
      <c r="N29" s="121">
        <v>35491930</v>
      </c>
      <c r="O29" s="121">
        <v>35491930</v>
      </c>
      <c r="P29" s="56">
        <v>17513</v>
      </c>
      <c r="Q29" s="43">
        <v>0</v>
      </c>
      <c r="R29" s="43">
        <v>0</v>
      </c>
      <c r="S29" s="96">
        <f>+SUM(P29:R30)/O29</f>
        <v>1.1513321478995365E-3</v>
      </c>
      <c r="T29" s="75">
        <f>+SUM(P29:R30)</f>
        <v>40863</v>
      </c>
      <c r="U29" s="12" t="s">
        <v>73</v>
      </c>
      <c r="V29" s="12">
        <v>19</v>
      </c>
      <c r="W29" s="3" t="s">
        <v>74</v>
      </c>
      <c r="X29" s="113">
        <v>0</v>
      </c>
      <c r="Y29" s="113">
        <v>0</v>
      </c>
      <c r="Z29" s="113">
        <v>0</v>
      </c>
      <c r="AA29" s="113"/>
      <c r="AB29" s="113"/>
      <c r="AC29" s="113"/>
      <c r="AD29" s="113"/>
      <c r="AE29" s="113"/>
      <c r="AF29" s="113"/>
      <c r="AG29" s="113"/>
      <c r="AH29" s="113"/>
      <c r="AI29" s="113"/>
      <c r="AJ29" s="113">
        <f>+SUM(X29:AI30)</f>
        <v>0</v>
      </c>
      <c r="AK29" s="115">
        <f>T29-AJ29</f>
        <v>40863</v>
      </c>
      <c r="AL29" s="46"/>
      <c r="AM29" s="111">
        <v>0</v>
      </c>
      <c r="AN29" s="111">
        <v>0</v>
      </c>
      <c r="AO29" s="111">
        <v>0</v>
      </c>
      <c r="AP29" s="111">
        <f t="shared" si="4"/>
        <v>40863</v>
      </c>
      <c r="AR29" s="107">
        <v>0</v>
      </c>
      <c r="AS29" s="107">
        <v>0</v>
      </c>
      <c r="AT29" s="109">
        <v>0.9</v>
      </c>
      <c r="AU29" s="107">
        <v>0</v>
      </c>
      <c r="AV29" s="107">
        <v>0</v>
      </c>
      <c r="AW29" s="107">
        <v>0</v>
      </c>
      <c r="AX29" s="107">
        <v>0</v>
      </c>
      <c r="AY29" s="107">
        <v>0</v>
      </c>
      <c r="AZ29" s="107">
        <v>0</v>
      </c>
      <c r="BA29" s="107">
        <v>0</v>
      </c>
      <c r="BB29" s="107">
        <v>0</v>
      </c>
      <c r="BC29" s="107">
        <v>0</v>
      </c>
      <c r="BD29" s="107">
        <v>0</v>
      </c>
      <c r="BE29" s="107"/>
      <c r="BF29" s="107">
        <f t="shared" si="1"/>
        <v>0</v>
      </c>
    </row>
    <row r="30" spans="2:58" ht="18.75" customHeight="1" x14ac:dyDescent="0.25">
      <c r="B30" s="78"/>
      <c r="C30" s="118"/>
      <c r="D30" s="80"/>
      <c r="E30" s="80"/>
      <c r="F30" s="80"/>
      <c r="G30" s="80"/>
      <c r="H30" s="80"/>
      <c r="I30" s="78"/>
      <c r="J30" s="80"/>
      <c r="K30" s="120"/>
      <c r="L30" s="120"/>
      <c r="M30" s="120"/>
      <c r="N30" s="122"/>
      <c r="O30" s="122"/>
      <c r="P30" s="56">
        <v>0</v>
      </c>
      <c r="Q30" s="43">
        <v>0</v>
      </c>
      <c r="R30" s="51">
        <v>23350</v>
      </c>
      <c r="S30" s="97"/>
      <c r="T30" s="76"/>
      <c r="U30" s="12" t="s">
        <v>73</v>
      </c>
      <c r="V30" s="12">
        <v>507</v>
      </c>
      <c r="W30" s="3" t="s">
        <v>233</v>
      </c>
      <c r="X30" s="114"/>
      <c r="Y30" s="114"/>
      <c r="Z30" s="114"/>
      <c r="AA30" s="114"/>
      <c r="AB30" s="114"/>
      <c r="AC30" s="114"/>
      <c r="AD30" s="114"/>
      <c r="AE30" s="114"/>
      <c r="AF30" s="114"/>
      <c r="AG30" s="114"/>
      <c r="AH30" s="114"/>
      <c r="AI30" s="114"/>
      <c r="AJ30" s="114"/>
      <c r="AK30" s="116"/>
      <c r="AL30" s="46"/>
      <c r="AM30" s="112"/>
      <c r="AN30" s="112"/>
      <c r="AO30" s="112"/>
      <c r="AP30" s="112"/>
      <c r="AR30" s="108"/>
      <c r="AS30" s="108"/>
      <c r="AT30" s="110"/>
      <c r="AU30" s="108"/>
      <c r="AV30" s="108"/>
      <c r="AW30" s="108"/>
      <c r="AX30" s="108"/>
      <c r="AY30" s="108"/>
      <c r="AZ30" s="108"/>
      <c r="BA30" s="108"/>
      <c r="BB30" s="108"/>
      <c r="BC30" s="108"/>
      <c r="BD30" s="108"/>
      <c r="BE30" s="108"/>
      <c r="BF30" s="108"/>
    </row>
    <row r="31" spans="2:58" ht="33" customHeight="1" x14ac:dyDescent="0.25">
      <c r="B31" s="11">
        <v>16</v>
      </c>
      <c r="C31" s="25" t="s">
        <v>39</v>
      </c>
      <c r="D31" s="12" t="s">
        <v>40</v>
      </c>
      <c r="E31" s="3" t="s">
        <v>228</v>
      </c>
      <c r="F31" s="3" t="s">
        <v>227</v>
      </c>
      <c r="G31" s="3" t="s">
        <v>229</v>
      </c>
      <c r="H31" s="3" t="s">
        <v>230</v>
      </c>
      <c r="I31" s="11" t="s">
        <v>187</v>
      </c>
      <c r="J31" s="3" t="s">
        <v>231</v>
      </c>
      <c r="K31" s="50" t="s">
        <v>232</v>
      </c>
      <c r="L31" s="50"/>
      <c r="M31" s="50"/>
      <c r="N31" s="51">
        <v>35491930</v>
      </c>
      <c r="O31" s="51">
        <v>35491930</v>
      </c>
      <c r="P31" s="52">
        <v>0</v>
      </c>
      <c r="Q31" s="43">
        <v>0</v>
      </c>
      <c r="R31" s="51">
        <v>280374</v>
      </c>
      <c r="S31" s="15">
        <f>(P31+Q31+R31)/O31</f>
        <v>7.8996549356431158E-3</v>
      </c>
      <c r="T31" s="42">
        <f>+SUM(P31:R31)</f>
        <v>280374</v>
      </c>
      <c r="U31" s="12" t="s">
        <v>73</v>
      </c>
      <c r="V31" s="12">
        <v>507</v>
      </c>
      <c r="W31" s="3" t="s">
        <v>233</v>
      </c>
      <c r="X31" s="44">
        <v>0</v>
      </c>
      <c r="Y31" s="4">
        <v>0</v>
      </c>
      <c r="Z31" s="4">
        <v>0</v>
      </c>
      <c r="AA31" s="4"/>
      <c r="AB31" s="4"/>
      <c r="AC31" s="4"/>
      <c r="AD31" s="4"/>
      <c r="AE31" s="4"/>
      <c r="AF31" s="4"/>
      <c r="AG31" s="4"/>
      <c r="AH31" s="4"/>
      <c r="AI31" s="45"/>
      <c r="AJ31" s="4">
        <f t="shared" ref="AJ31:AJ34" si="8">SUM(X31:AI31)</f>
        <v>0</v>
      </c>
      <c r="AK31" s="45">
        <f t="shared" ref="AK31:AK34" si="9">T31-AJ31</f>
        <v>280374</v>
      </c>
      <c r="AL31" s="46"/>
      <c r="AM31" s="10">
        <v>1846654</v>
      </c>
      <c r="AN31" s="1">
        <v>0</v>
      </c>
      <c r="AO31" s="1">
        <v>0</v>
      </c>
      <c r="AP31" s="1">
        <f t="shared" ref="AP31:AP34" si="10">+T31+SUM(AM31:AO31)</f>
        <v>2127028</v>
      </c>
      <c r="AR31" s="57">
        <v>0</v>
      </c>
      <c r="AS31" s="57">
        <v>0</v>
      </c>
      <c r="AT31" s="59">
        <v>0</v>
      </c>
      <c r="AU31" s="57">
        <v>0</v>
      </c>
      <c r="AV31" s="57">
        <v>0</v>
      </c>
      <c r="AW31" s="57">
        <v>0</v>
      </c>
      <c r="AX31" s="57">
        <v>0</v>
      </c>
      <c r="AY31" s="57">
        <v>0</v>
      </c>
      <c r="AZ31" s="57">
        <v>0</v>
      </c>
      <c r="BA31" s="57">
        <v>0</v>
      </c>
      <c r="BB31" s="57">
        <v>0</v>
      </c>
      <c r="BC31" s="57">
        <v>0</v>
      </c>
      <c r="BD31" s="57">
        <v>0</v>
      </c>
      <c r="BE31" s="58"/>
      <c r="BF31" s="58">
        <f t="shared" si="1"/>
        <v>0</v>
      </c>
    </row>
    <row r="32" spans="2:58" ht="67.5" x14ac:dyDescent="0.25">
      <c r="B32" s="11">
        <v>17</v>
      </c>
      <c r="C32" s="25" t="s">
        <v>39</v>
      </c>
      <c r="D32" s="12" t="s">
        <v>40</v>
      </c>
      <c r="E32" s="3" t="s">
        <v>237</v>
      </c>
      <c r="F32" s="3" t="s">
        <v>234</v>
      </c>
      <c r="G32" s="3" t="s">
        <v>92</v>
      </c>
      <c r="H32" s="3" t="s">
        <v>92</v>
      </c>
      <c r="I32" s="11" t="s">
        <v>187</v>
      </c>
      <c r="J32" s="3" t="s">
        <v>240</v>
      </c>
      <c r="K32" s="50" t="s">
        <v>243</v>
      </c>
      <c r="L32" s="50"/>
      <c r="M32" s="50"/>
      <c r="N32" s="51">
        <v>35491930</v>
      </c>
      <c r="O32" s="51">
        <v>35491930</v>
      </c>
      <c r="P32" s="52">
        <v>0</v>
      </c>
      <c r="Q32" s="42">
        <v>349998</v>
      </c>
      <c r="R32" s="43">
        <v>0</v>
      </c>
      <c r="S32" s="15">
        <f>(P32+Q32+R32)/O32</f>
        <v>9.8613403103184304E-3</v>
      </c>
      <c r="T32" s="42">
        <f t="shared" ref="T32:T34" si="11">+SUM(P32:R32)</f>
        <v>349998</v>
      </c>
      <c r="U32" s="12" t="s">
        <v>73</v>
      </c>
      <c r="V32" s="12">
        <v>314</v>
      </c>
      <c r="W32" s="3" t="s">
        <v>245</v>
      </c>
      <c r="X32" s="44">
        <v>0</v>
      </c>
      <c r="Y32" s="4">
        <v>0</v>
      </c>
      <c r="Z32" s="4">
        <v>0</v>
      </c>
      <c r="AA32" s="4"/>
      <c r="AB32" s="4"/>
      <c r="AC32" s="4"/>
      <c r="AD32" s="4"/>
      <c r="AE32" s="4"/>
      <c r="AF32" s="4"/>
      <c r="AG32" s="4"/>
      <c r="AH32" s="4"/>
      <c r="AI32" s="45"/>
      <c r="AJ32" s="4">
        <f t="shared" si="8"/>
        <v>0</v>
      </c>
      <c r="AK32" s="45">
        <f t="shared" si="9"/>
        <v>349998</v>
      </c>
      <c r="AL32" s="46"/>
      <c r="AM32" s="10">
        <v>1</v>
      </c>
      <c r="AN32" s="1">
        <v>0</v>
      </c>
      <c r="AO32" s="1">
        <v>0</v>
      </c>
      <c r="AP32" s="1">
        <f>+T32+SUM(AM32:AO32)</f>
        <v>349999</v>
      </c>
      <c r="AR32" s="38">
        <v>0</v>
      </c>
      <c r="AS32" s="38">
        <v>0</v>
      </c>
      <c r="AT32" s="47">
        <v>0</v>
      </c>
      <c r="AU32" s="38">
        <v>0</v>
      </c>
      <c r="AV32" s="38">
        <v>0</v>
      </c>
      <c r="AW32" s="38">
        <v>0</v>
      </c>
      <c r="AX32" s="38">
        <v>0</v>
      </c>
      <c r="AY32" s="38">
        <v>0</v>
      </c>
      <c r="AZ32" s="38">
        <v>0</v>
      </c>
      <c r="BA32" s="38">
        <v>0</v>
      </c>
      <c r="BB32" s="38">
        <v>0</v>
      </c>
      <c r="BC32" s="38">
        <v>0</v>
      </c>
      <c r="BD32" s="38">
        <v>0</v>
      </c>
      <c r="BE32" s="39"/>
      <c r="BF32" s="58">
        <f t="shared" si="1"/>
        <v>0</v>
      </c>
    </row>
    <row r="33" spans="2:58" ht="56.25" x14ac:dyDescent="0.25">
      <c r="B33" s="11">
        <v>18</v>
      </c>
      <c r="C33" s="25" t="s">
        <v>39</v>
      </c>
      <c r="D33" s="12" t="s">
        <v>40</v>
      </c>
      <c r="E33" s="3" t="s">
        <v>238</v>
      </c>
      <c r="F33" s="3" t="s">
        <v>235</v>
      </c>
      <c r="G33" s="3" t="s">
        <v>112</v>
      </c>
      <c r="H33" s="3" t="s">
        <v>199</v>
      </c>
      <c r="I33" s="11" t="s">
        <v>187</v>
      </c>
      <c r="J33" s="3" t="s">
        <v>241</v>
      </c>
      <c r="K33" s="50" t="s">
        <v>243</v>
      </c>
      <c r="L33" s="50"/>
      <c r="M33" s="50"/>
      <c r="N33" s="51">
        <v>35491930</v>
      </c>
      <c r="O33" s="51">
        <v>35491930</v>
      </c>
      <c r="P33" s="52">
        <v>0</v>
      </c>
      <c r="Q33" s="42">
        <v>143999</v>
      </c>
      <c r="R33" s="43">
        <v>0</v>
      </c>
      <c r="S33" s="15">
        <f t="shared" ref="S33" si="12">(P33+Q33+R33)/O33</f>
        <v>4.0572321651710687E-3</v>
      </c>
      <c r="T33" s="42">
        <f t="shared" si="11"/>
        <v>143999</v>
      </c>
      <c r="U33" s="12" t="s">
        <v>73</v>
      </c>
      <c r="V33" s="12">
        <v>314</v>
      </c>
      <c r="W33" s="3" t="s">
        <v>245</v>
      </c>
      <c r="X33" s="44">
        <v>0</v>
      </c>
      <c r="Y33" s="4">
        <v>0</v>
      </c>
      <c r="Z33" s="4">
        <v>0</v>
      </c>
      <c r="AA33" s="4"/>
      <c r="AB33" s="4"/>
      <c r="AC33" s="4"/>
      <c r="AD33" s="4"/>
      <c r="AE33" s="4"/>
      <c r="AF33" s="4"/>
      <c r="AG33" s="4"/>
      <c r="AH33" s="4"/>
      <c r="AI33" s="45"/>
      <c r="AJ33" s="4">
        <f t="shared" si="8"/>
        <v>0</v>
      </c>
      <c r="AK33" s="45">
        <f t="shared" si="9"/>
        <v>143999</v>
      </c>
      <c r="AL33" s="46"/>
      <c r="AM33" s="10">
        <v>1</v>
      </c>
      <c r="AN33" s="1">
        <v>0</v>
      </c>
      <c r="AO33" s="1">
        <v>0</v>
      </c>
      <c r="AP33" s="1">
        <f t="shared" si="10"/>
        <v>144000</v>
      </c>
      <c r="AR33" s="38">
        <v>0</v>
      </c>
      <c r="AS33" s="38">
        <v>0</v>
      </c>
      <c r="AT33" s="47">
        <v>0</v>
      </c>
      <c r="AU33" s="38">
        <v>0</v>
      </c>
      <c r="AV33" s="38">
        <v>0</v>
      </c>
      <c r="AW33" s="38">
        <v>0</v>
      </c>
      <c r="AX33" s="38">
        <v>0</v>
      </c>
      <c r="AY33" s="38">
        <v>0</v>
      </c>
      <c r="AZ33" s="38">
        <v>0</v>
      </c>
      <c r="BA33" s="38">
        <v>0</v>
      </c>
      <c r="BB33" s="38">
        <v>0</v>
      </c>
      <c r="BC33" s="38">
        <v>0</v>
      </c>
      <c r="BD33" s="38">
        <v>0</v>
      </c>
      <c r="BE33" s="39"/>
      <c r="BF33" s="58">
        <f t="shared" si="1"/>
        <v>0</v>
      </c>
    </row>
    <row r="34" spans="2:58" ht="67.5" x14ac:dyDescent="0.25">
      <c r="B34" s="11">
        <v>19</v>
      </c>
      <c r="C34" s="25" t="s">
        <v>39</v>
      </c>
      <c r="D34" s="12" t="s">
        <v>40</v>
      </c>
      <c r="E34" s="3" t="s">
        <v>239</v>
      </c>
      <c r="F34" s="3" t="s">
        <v>236</v>
      </c>
      <c r="G34" s="3" t="s">
        <v>211</v>
      </c>
      <c r="H34" s="3" t="s">
        <v>211</v>
      </c>
      <c r="I34" s="11" t="s">
        <v>187</v>
      </c>
      <c r="J34" s="3" t="s">
        <v>242</v>
      </c>
      <c r="K34" s="50" t="s">
        <v>243</v>
      </c>
      <c r="L34" s="50"/>
      <c r="M34" s="50"/>
      <c r="N34" s="51">
        <v>35491930</v>
      </c>
      <c r="O34" s="51">
        <v>35491930</v>
      </c>
      <c r="P34" s="52">
        <v>0</v>
      </c>
      <c r="Q34" s="42">
        <v>479999</v>
      </c>
      <c r="R34" s="43">
        <v>0</v>
      </c>
      <c r="S34" s="15">
        <f>(P34+Q34+R34)/O34</f>
        <v>1.3524172959881302E-2</v>
      </c>
      <c r="T34" s="42">
        <f t="shared" si="11"/>
        <v>479999</v>
      </c>
      <c r="U34" s="12" t="s">
        <v>73</v>
      </c>
      <c r="V34" s="12">
        <v>314</v>
      </c>
      <c r="W34" s="3" t="s">
        <v>245</v>
      </c>
      <c r="X34" s="44">
        <v>0</v>
      </c>
      <c r="Y34" s="4">
        <v>0</v>
      </c>
      <c r="Z34" s="4">
        <v>0</v>
      </c>
      <c r="AA34" s="4"/>
      <c r="AB34" s="4"/>
      <c r="AC34" s="4"/>
      <c r="AD34" s="4"/>
      <c r="AE34" s="4"/>
      <c r="AF34" s="4"/>
      <c r="AG34" s="4"/>
      <c r="AH34" s="4"/>
      <c r="AI34" s="45"/>
      <c r="AJ34" s="4">
        <f t="shared" si="8"/>
        <v>0</v>
      </c>
      <c r="AK34" s="45">
        <f t="shared" si="9"/>
        <v>479999</v>
      </c>
      <c r="AL34" s="46"/>
      <c r="AM34" s="10">
        <v>1</v>
      </c>
      <c r="AN34" s="1">
        <v>0</v>
      </c>
      <c r="AO34" s="1">
        <v>0</v>
      </c>
      <c r="AP34" s="1">
        <f t="shared" si="10"/>
        <v>480000</v>
      </c>
      <c r="AR34" s="38">
        <v>0</v>
      </c>
      <c r="AS34" s="38">
        <v>0</v>
      </c>
      <c r="AT34" s="47">
        <v>0</v>
      </c>
      <c r="AU34" s="38">
        <v>0</v>
      </c>
      <c r="AV34" s="38">
        <v>0</v>
      </c>
      <c r="AW34" s="38">
        <v>0</v>
      </c>
      <c r="AX34" s="38">
        <v>0</v>
      </c>
      <c r="AY34" s="38">
        <v>0</v>
      </c>
      <c r="AZ34" s="38">
        <v>0</v>
      </c>
      <c r="BA34" s="38">
        <v>0</v>
      </c>
      <c r="BB34" s="38">
        <v>0</v>
      </c>
      <c r="BC34" s="38">
        <v>0</v>
      </c>
      <c r="BD34" s="38">
        <v>0</v>
      </c>
      <c r="BE34" s="39"/>
      <c r="BF34" s="58">
        <f t="shared" si="1"/>
        <v>0</v>
      </c>
    </row>
    <row r="35" spans="2:58" ht="15" customHeight="1" x14ac:dyDescent="0.25">
      <c r="B35" s="91" t="s">
        <v>2</v>
      </c>
      <c r="C35" s="91"/>
      <c r="D35" s="91"/>
      <c r="E35" s="91"/>
      <c r="F35" s="91"/>
      <c r="G35" s="53"/>
      <c r="H35" s="53"/>
      <c r="I35" s="53"/>
      <c r="J35" s="53"/>
      <c r="K35" s="53"/>
      <c r="L35" s="53">
        <f>SUM(L15:L29)</f>
        <v>0</v>
      </c>
      <c r="M35" s="53">
        <f>SUM(M15:M29)</f>
        <v>0</v>
      </c>
      <c r="N35" s="54">
        <f>N29</f>
        <v>35491930</v>
      </c>
      <c r="O35" s="54">
        <f>O29</f>
        <v>35491930</v>
      </c>
      <c r="P35" s="54">
        <f>SUM(P15:P34)</f>
        <v>33916911</v>
      </c>
      <c r="Q35" s="54">
        <f t="shared" ref="Q35:R35" si="13">SUM(Q15:Q34)</f>
        <v>973996</v>
      </c>
      <c r="R35" s="54">
        <f t="shared" si="13"/>
        <v>303724</v>
      </c>
      <c r="S35" s="26">
        <f>(P35+Q35+R35)/O35</f>
        <v>0.99162347609724244</v>
      </c>
      <c r="T35" s="54">
        <f>SUM(T15:T34)</f>
        <v>35194631</v>
      </c>
      <c r="U35" s="53"/>
      <c r="V35" s="53"/>
      <c r="W35" s="53"/>
      <c r="X35" s="54">
        <f>SUM(X15:X34)</f>
        <v>0</v>
      </c>
      <c r="Y35" s="54">
        <f>SUM(Y15:Y34)</f>
        <v>12341</v>
      </c>
      <c r="Z35" s="54">
        <f>SUM(Z15:Z34)</f>
        <v>4748980</v>
      </c>
      <c r="AA35" s="54">
        <f t="shared" ref="AA35:AJ35" si="14">SUM(AA15:AA29)</f>
        <v>0</v>
      </c>
      <c r="AB35" s="54">
        <f t="shared" si="14"/>
        <v>0</v>
      </c>
      <c r="AC35" s="54">
        <f t="shared" si="14"/>
        <v>0</v>
      </c>
      <c r="AD35" s="54">
        <f t="shared" si="14"/>
        <v>0</v>
      </c>
      <c r="AE35" s="54">
        <f t="shared" si="14"/>
        <v>0</v>
      </c>
      <c r="AF35" s="54">
        <f t="shared" si="14"/>
        <v>0</v>
      </c>
      <c r="AG35" s="54">
        <f t="shared" si="14"/>
        <v>0</v>
      </c>
      <c r="AH35" s="54">
        <f t="shared" si="14"/>
        <v>0</v>
      </c>
      <c r="AI35" s="54">
        <f t="shared" si="14"/>
        <v>0</v>
      </c>
      <c r="AJ35" s="4">
        <f t="shared" si="14"/>
        <v>4761321</v>
      </c>
      <c r="AK35" s="54">
        <f>SUM(AK15:AK34)</f>
        <v>30433310</v>
      </c>
      <c r="AL35" s="46"/>
      <c r="AM35" s="4">
        <f>SUM(AM15:AM34)</f>
        <v>2142595</v>
      </c>
      <c r="AN35" s="4">
        <f t="shared" ref="AN35:AO35" si="15">SUM(AN15:AN34)</f>
        <v>0</v>
      </c>
      <c r="AO35" s="4">
        <f t="shared" si="15"/>
        <v>0</v>
      </c>
      <c r="AP35" s="4">
        <f>SUM(AP15:AP34)</f>
        <v>37337226</v>
      </c>
      <c r="AR35" s="38"/>
      <c r="AS35" s="38"/>
      <c r="AT35" s="38"/>
      <c r="AU35" s="38"/>
      <c r="AV35" s="38"/>
      <c r="AW35" s="38"/>
      <c r="AX35" s="38"/>
      <c r="AY35" s="38"/>
      <c r="AZ35" s="38"/>
      <c r="BA35" s="38"/>
      <c r="BB35" s="38"/>
      <c r="BC35" s="38"/>
      <c r="BD35" s="38"/>
      <c r="BE35" s="48"/>
      <c r="BF35" s="48"/>
    </row>
    <row r="36" spans="2:58" ht="20.25" customHeight="1" x14ac:dyDescent="0.25">
      <c r="B36" s="92"/>
      <c r="C36" s="92"/>
      <c r="D36" s="92"/>
      <c r="E36" s="92"/>
      <c r="F36" s="92"/>
      <c r="G36" s="24"/>
      <c r="H36" s="24"/>
      <c r="AL36" s="29"/>
    </row>
    <row r="37" spans="2:58" ht="15" customHeight="1" x14ac:dyDescent="0.25">
      <c r="B37" s="24" t="s">
        <v>1</v>
      </c>
      <c r="E37" s="93"/>
      <c r="F37" s="93"/>
      <c r="G37" s="93"/>
      <c r="H37" s="93"/>
      <c r="I37" s="93"/>
      <c r="J37" s="93"/>
      <c r="K37" s="93"/>
      <c r="L37" s="93"/>
      <c r="M37" s="93"/>
      <c r="N37" s="93"/>
      <c r="O37" s="93"/>
      <c r="P37" s="93"/>
      <c r="Q37" s="93"/>
      <c r="R37" s="93"/>
      <c r="S37" s="93"/>
      <c r="T37" s="93"/>
      <c r="U37" s="93"/>
      <c r="V37" s="93"/>
      <c r="W37" s="93"/>
      <c r="X37" s="93"/>
      <c r="Y37" s="93"/>
      <c r="Z37" s="93"/>
      <c r="AA37" s="93"/>
      <c r="AB37" s="93"/>
      <c r="AC37" s="93"/>
      <c r="AD37" s="93"/>
      <c r="AE37" s="93"/>
      <c r="AF37" s="93"/>
      <c r="AG37" s="93"/>
      <c r="AH37" s="93"/>
      <c r="AI37" s="93"/>
      <c r="AJ37" s="93"/>
      <c r="AK37" s="93"/>
      <c r="AL37" s="29"/>
      <c r="AM37" s="46"/>
    </row>
    <row r="38" spans="2:58" ht="12.75" customHeight="1" x14ac:dyDescent="0.25">
      <c r="B38" s="83" t="s">
        <v>30</v>
      </c>
      <c r="C38" s="83"/>
      <c r="D38" s="84"/>
      <c r="E38" s="84"/>
      <c r="F38" s="84"/>
      <c r="G38" s="84"/>
      <c r="H38" s="84"/>
      <c r="I38" s="84"/>
      <c r="J38" s="55"/>
      <c r="K38" s="55"/>
      <c r="L38" s="55"/>
      <c r="M38" s="55"/>
      <c r="N38" s="55"/>
      <c r="O38" s="55"/>
      <c r="P38" s="55"/>
      <c r="Q38" s="55"/>
      <c r="R38" s="55"/>
      <c r="S38" s="55"/>
      <c r="T38" s="55"/>
      <c r="U38" s="55"/>
      <c r="V38" s="55"/>
      <c r="W38" s="55"/>
      <c r="X38" s="55"/>
      <c r="Y38" s="55"/>
      <c r="Z38" s="55"/>
      <c r="AA38" s="55"/>
      <c r="AB38" s="55"/>
      <c r="AC38" s="55"/>
      <c r="AD38" s="55"/>
      <c r="AE38" s="55"/>
      <c r="AF38" s="55"/>
      <c r="AG38" s="55"/>
      <c r="AH38" s="55"/>
      <c r="AI38" s="55"/>
      <c r="AJ38" s="55"/>
      <c r="AK38" s="55"/>
      <c r="AL38" s="29"/>
    </row>
    <row r="39" spans="2:58" x14ac:dyDescent="0.25">
      <c r="E39" s="93"/>
      <c r="F39" s="93"/>
      <c r="G39" s="93"/>
      <c r="H39" s="93"/>
      <c r="I39" s="93"/>
      <c r="J39" s="93"/>
      <c r="K39" s="93"/>
      <c r="L39" s="93"/>
      <c r="M39" s="93"/>
      <c r="N39" s="93"/>
      <c r="O39" s="93"/>
      <c r="P39" s="93"/>
      <c r="Q39" s="93"/>
      <c r="R39" s="93"/>
      <c r="S39" s="93"/>
      <c r="T39" s="93"/>
      <c r="U39" s="93"/>
      <c r="V39" s="93"/>
      <c r="W39" s="93"/>
      <c r="X39" s="93"/>
      <c r="Y39" s="93"/>
      <c r="Z39" s="93"/>
      <c r="AA39" s="93"/>
      <c r="AB39" s="93"/>
      <c r="AC39" s="93"/>
      <c r="AD39" s="93"/>
      <c r="AE39" s="93"/>
      <c r="AF39" s="93"/>
      <c r="AG39" s="93"/>
      <c r="AH39" s="93"/>
      <c r="AI39" s="93"/>
      <c r="AJ39" s="93"/>
      <c r="AK39" s="93"/>
      <c r="AL39" s="29"/>
    </row>
  </sheetData>
  <autoFilter ref="A14:BF35"/>
  <mergeCells count="70">
    <mergeCell ref="AM11:AP11"/>
    <mergeCell ref="C13:D13"/>
    <mergeCell ref="P13:S13"/>
    <mergeCell ref="AM13:AP13"/>
    <mergeCell ref="B1:AK2"/>
    <mergeCell ref="B3:AK4"/>
    <mergeCell ref="B5:AK5"/>
    <mergeCell ref="B6:AK6"/>
    <mergeCell ref="B7:AK7"/>
    <mergeCell ref="B8:AK8"/>
    <mergeCell ref="E39:AK39"/>
    <mergeCell ref="X13:AK13"/>
    <mergeCell ref="B9:AI9"/>
    <mergeCell ref="AJ9:AK9"/>
    <mergeCell ref="E10:AK10"/>
    <mergeCell ref="E11:AK11"/>
    <mergeCell ref="O29:O30"/>
    <mergeCell ref="S29:S30"/>
    <mergeCell ref="L29:L30"/>
    <mergeCell ref="M29:M30"/>
    <mergeCell ref="T29:T30"/>
    <mergeCell ref="X29:X30"/>
    <mergeCell ref="Y29:Y30"/>
    <mergeCell ref="Z29:Z30"/>
    <mergeCell ref="AA29:AA30"/>
    <mergeCell ref="AB29:AB30"/>
    <mergeCell ref="AR12:BF12"/>
    <mergeCell ref="B35:F35"/>
    <mergeCell ref="B36:F36"/>
    <mergeCell ref="E37:AK37"/>
    <mergeCell ref="B38:I38"/>
    <mergeCell ref="B29:B30"/>
    <mergeCell ref="C29:C30"/>
    <mergeCell ref="D29:D30"/>
    <mergeCell ref="E29:E30"/>
    <mergeCell ref="F29:F30"/>
    <mergeCell ref="G29:G30"/>
    <mergeCell ref="H29:H30"/>
    <mergeCell ref="I29:I30"/>
    <mergeCell ref="J29:J30"/>
    <mergeCell ref="K29:K30"/>
    <mergeCell ref="N29:N30"/>
    <mergeCell ref="AC29:AC30"/>
    <mergeCell ref="AD29:AD30"/>
    <mergeCell ref="AE29:AE30"/>
    <mergeCell ref="AF29:AF30"/>
    <mergeCell ref="AG29:AG30"/>
    <mergeCell ref="AH29:AH30"/>
    <mergeCell ref="AI29:AI30"/>
    <mergeCell ref="AJ29:AJ30"/>
    <mergeCell ref="AK29:AK30"/>
    <mergeCell ref="AM29:AM30"/>
    <mergeCell ref="AN29:AN30"/>
    <mergeCell ref="AO29:AO30"/>
    <mergeCell ref="AP29:AP30"/>
    <mergeCell ref="AR29:AR30"/>
    <mergeCell ref="AS29:AS30"/>
    <mergeCell ref="AT29:AT30"/>
    <mergeCell ref="AU29:AU30"/>
    <mergeCell ref="AV29:AV30"/>
    <mergeCell ref="AW29:AW30"/>
    <mergeCell ref="AX29:AX30"/>
    <mergeCell ref="BD29:BD30"/>
    <mergeCell ref="BE29:BE30"/>
    <mergeCell ref="BF29:BF30"/>
    <mergeCell ref="AY29:AY30"/>
    <mergeCell ref="AZ29:AZ30"/>
    <mergeCell ref="BA29:BA30"/>
    <mergeCell ref="BB29:BB30"/>
    <mergeCell ref="BC29:BC30"/>
  </mergeCells>
  <phoneticPr fontId="13" type="noConversion"/>
  <pageMargins left="0.7" right="0.7" top="0.75" bottom="0.75" header="0.3" footer="0.3"/>
  <pageSetup scale="30" orientation="portrait" r:id="rId1"/>
  <ignoredErrors>
    <ignoredError sqref="S35" formula="1"/>
    <ignoredError sqref="T31:T34 T15:T28 AM35:AO35" formulaRange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Informe FET 2021</vt:lpstr>
      <vt:lpstr>EjecuciónST31 No FET 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Alejandra Severino R</dc:creator>
  <cp:lastModifiedBy>Jose Joaquin Fredes Perez</cp:lastModifiedBy>
  <dcterms:created xsi:type="dcterms:W3CDTF">2021-02-18T20:05:13Z</dcterms:created>
  <dcterms:modified xsi:type="dcterms:W3CDTF">2021-04-30T14:06:03Z</dcterms:modified>
</cp:coreProperties>
</file>