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2021\FET-COVID\CCH\"/>
    </mc:Choice>
  </mc:AlternateContent>
  <bookViews>
    <workbookView xWindow="0" yWindow="0" windowWidth="19170" windowHeight="6990" activeTab="1"/>
  </bookViews>
  <sheets>
    <sheet name="Informe FET enero  2021" sheetId="2" r:id="rId1"/>
    <sheet name="Informe ST31 No FET enero 2021" sheetId="1" r:id="rId2"/>
  </sheets>
  <definedNames>
    <definedName name="_xlnm._FilterDatabase" localSheetId="0" hidden="1">'Informe FET enero  2021'!$A$14:$AN$24</definedName>
    <definedName name="_xlnm._FilterDatabase" localSheetId="1" hidden="1">'Informe ST31 No FET enero 2021'!$A$14:$AP$33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2" l="1"/>
  <c r="N21" i="2"/>
  <c r="AO29" i="1" l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L30" i="1"/>
  <c r="AJ29" i="1" l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S29" i="1" l="1"/>
  <c r="S28" i="1"/>
  <c r="S27" i="1"/>
  <c r="S26" i="1"/>
  <c r="S25" i="1"/>
  <c r="S24" i="1"/>
  <c r="S23" i="1"/>
  <c r="S22" i="1"/>
  <c r="S21" i="1"/>
  <c r="S20" i="1"/>
  <c r="R30" i="1"/>
  <c r="P30" i="1"/>
  <c r="O30" i="1"/>
  <c r="N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AN30" i="1" l="1"/>
  <c r="AM30" i="1"/>
  <c r="AI19" i="1"/>
  <c r="AI18" i="1"/>
  <c r="AI17" i="1"/>
  <c r="AI15" i="1"/>
  <c r="S19" i="1"/>
  <c r="S18" i="1"/>
  <c r="S17" i="1"/>
  <c r="S16" i="1"/>
  <c r="S15" i="1"/>
  <c r="AI15" i="2"/>
  <c r="S20" i="2"/>
  <c r="S19" i="2"/>
  <c r="S18" i="2"/>
  <c r="S17" i="2"/>
  <c r="S16" i="2"/>
  <c r="S21" i="2" s="1"/>
  <c r="S15" i="2"/>
  <c r="AM16" i="2"/>
  <c r="AO30" i="1" l="1"/>
  <c r="S30" i="1"/>
  <c r="AI20" i="2"/>
  <c r="AJ20" i="2" s="1"/>
  <c r="AI19" i="2"/>
  <c r="AJ19" i="2" s="1"/>
  <c r="AI18" i="2"/>
  <c r="AJ18" i="2" s="1"/>
  <c r="AI17" i="2"/>
  <c r="AJ17" i="2" s="1"/>
  <c r="AI16" i="1"/>
  <c r="AH21" i="2" l="1"/>
  <c r="AG21" i="2"/>
  <c r="AF21" i="2"/>
  <c r="AE21" i="2"/>
  <c r="AD21" i="2"/>
  <c r="AC21" i="2"/>
  <c r="AB21" i="2"/>
  <c r="AA21" i="2"/>
  <c r="Z21" i="2"/>
  <c r="Y21" i="2"/>
  <c r="X21" i="2"/>
  <c r="W21" i="2"/>
  <c r="AI16" i="2"/>
  <c r="AI21" i="2" l="1"/>
  <c r="AJ16" i="2"/>
  <c r="AJ21" i="2" s="1"/>
  <c r="W30" i="1"/>
  <c r="X30" i="1"/>
  <c r="Y30" i="1"/>
  <c r="Z30" i="1"/>
  <c r="AA30" i="1"/>
  <c r="AB30" i="1"/>
  <c r="AC30" i="1"/>
  <c r="AD30" i="1"/>
  <c r="AE30" i="1"/>
  <c r="AF30" i="1"/>
  <c r="AG30" i="1"/>
  <c r="AH30" i="1"/>
  <c r="AJ30" i="1"/>
  <c r="AI30" i="1" l="1"/>
</calcChain>
</file>

<file path=xl/sharedStrings.xml><?xml version="1.0" encoding="utf-8"?>
<sst xmlns="http://schemas.openxmlformats.org/spreadsheetml/2006/main" count="242" uniqueCount="127">
  <si>
    <t>Si existe una iniciativa con financiamiento mixto, incluir en este cuadro sólo lo que corresponde a FET COVID 19.</t>
  </si>
  <si>
    <t>Nota:</t>
  </si>
  <si>
    <t xml:space="preserve">Total M$ </t>
  </si>
  <si>
    <t>Total</t>
  </si>
  <si>
    <t>Saldo por ejecutar</t>
  </si>
  <si>
    <t>Dic</t>
  </si>
  <si>
    <t>nov</t>
  </si>
  <si>
    <t>oct</t>
  </si>
  <si>
    <t>sept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</si>
  <si>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</si>
  <si>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</si>
  <si>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</si>
  <si>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</si>
  <si>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</si>
  <si>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</si>
  <si>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</si>
  <si>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</si>
  <si>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Ley Vigente 2021</t>
  </si>
  <si>
    <t>Ley Inicial 2021</t>
  </si>
  <si>
    <t>Proceso en que se encuentra ( Elaboración de Bases Licitación,Adjudicación, Firma Contrato, Identificación , transferencia de recursos,Construcción , etc)</t>
  </si>
  <si>
    <t>Entidad Beneficiaria</t>
  </si>
  <si>
    <t>Tipo A=Arrastre , N= Nuevo</t>
  </si>
  <si>
    <t>Comuna</t>
  </si>
  <si>
    <t xml:space="preserve">  Región </t>
  </si>
  <si>
    <t xml:space="preserve">Nombre de proyecto </t>
  </si>
  <si>
    <t>Código BIP</t>
  </si>
  <si>
    <t>ST-Item-Asig</t>
  </si>
  <si>
    <t>N°</t>
  </si>
  <si>
    <t>Programa Financiero</t>
  </si>
  <si>
    <t>Valores en M$</t>
  </si>
  <si>
    <t>Estado de ejecución de Obras</t>
  </si>
  <si>
    <t>Ley 21.288 establece sólo hasta junio 2022.</t>
  </si>
  <si>
    <t>% de Identificación respecto del Presupuesto Vigente</t>
  </si>
  <si>
    <t>sólo incluir en este cuadro iniciativas NO COVID 19</t>
  </si>
  <si>
    <t>Servicio</t>
  </si>
  <si>
    <t>Fecha</t>
  </si>
  <si>
    <t>Año 2021 M$</t>
  </si>
  <si>
    <t>Identificado mes XX 2021 M$</t>
  </si>
  <si>
    <t>Adjudicación , Convenio, etc año 2021 M$</t>
  </si>
  <si>
    <t>Adjudicación , Convenio, etc total 2021-2022 M$</t>
  </si>
  <si>
    <t>Ejecución Acumulada al mes de xx 2021</t>
  </si>
  <si>
    <t>N° de Decreto; res , Convenio, ETC</t>
  </si>
  <si>
    <t>El arrastre comtempla mas años en rpoyectos regulares</t>
  </si>
  <si>
    <t>Tipo Documento (Decreto, Resolución, Otros)</t>
  </si>
  <si>
    <t>IDENTIFICACION Y EJECUCIÓN AL MES ENERO DE 2021</t>
  </si>
  <si>
    <t>No existen proyectos FET Identificados</t>
  </si>
  <si>
    <t>Carabineros de Chile</t>
  </si>
  <si>
    <t>31.02</t>
  </si>
  <si>
    <t>ST-Item</t>
  </si>
  <si>
    <t>30104659-0</t>
  </si>
  <si>
    <t>30104682-0</t>
  </si>
  <si>
    <t>30104953-0</t>
  </si>
  <si>
    <t>30104779-0</t>
  </si>
  <si>
    <t>30104577-0</t>
  </si>
  <si>
    <t>30415525-0</t>
  </si>
  <si>
    <t>3412728-0</t>
  </si>
  <si>
    <t>30104173-0</t>
  </si>
  <si>
    <t>30087400-0</t>
  </si>
  <si>
    <t>30153222-0</t>
  </si>
  <si>
    <t>30483469-0</t>
  </si>
  <si>
    <t>30469945-0</t>
  </si>
  <si>
    <t>30470906-0</t>
  </si>
  <si>
    <t>30100262-0</t>
  </si>
  <si>
    <t>30130936-0</t>
  </si>
  <si>
    <t>REPOSICION 4ª COMISARÍA CAUQUENES COMO IMPLEMENTACIÓN DEL PCSP</t>
  </si>
  <si>
    <t>REPOSICION DE LA PREFECTURA ACONCAGUA Y LA 2ª COMISARIA SAN FELIPE</t>
  </si>
  <si>
    <t>REPOSICION CON RELOCALIZACION TENENCIA EL MANZANO SISMO 2010</t>
  </si>
  <si>
    <t>REPOSICION CON RELOCALIZACIÓN DE LA 1ª COM. ARAUCO, BAJO PCSP</t>
  </si>
  <si>
    <t>AMPLIACION ESCUELA FORMACIÓN DE CARABINEROS, GRUPO OVALLE</t>
  </si>
  <si>
    <t>REPOSICION PARCIAL ESC.FORMACIÓN CARABINEROS, GRUPO VIÑA DEL MAR</t>
  </si>
  <si>
    <t>REPOSICION ESCUELA DE SUBOFICIALES S.O.M FABRICIANO GONZÁLEZ URZÚA</t>
  </si>
  <si>
    <t>REPOSICION CON RELOCALIZACIÓN 2ª COMISARÍA CORONEL, COMUNA CORONEL</t>
  </si>
  <si>
    <t>REPOSICION CON RELOCALIZACIÓN TENENCIA OLLAGUE (F)</t>
  </si>
  <si>
    <t>REPOSICION 5ª COMISARÍA QUIRIHUE, COMUNA DE QUIIRIHUE</t>
  </si>
  <si>
    <t>CONSTRUCCION COMISARIA PROVIDENCIA SUR, PROVIDENCIA</t>
  </si>
  <si>
    <t>REPOSICION TENENCIA DE CARABINEROS MALLOCO, COMUNA PEÑAFLOR</t>
  </si>
  <si>
    <t>REPOSICION SUBCOMISARIA PLAYA BLANCA, COMUNA DE ANTOFAGASTA</t>
  </si>
  <si>
    <t>REPOSICION 2ª COM. PTO. NATALES COMO IMPLEMENTACIÓN PCSP NATALES</t>
  </si>
  <si>
    <t>REPOSICICIÓN DE LA 3° COMISARIA LIMACHE COMO IMPLEMENTACIÓN DELPCSP</t>
  </si>
  <si>
    <t>A</t>
  </si>
  <si>
    <t>DECRETO</t>
  </si>
  <si>
    <t>08.01.2021</t>
  </si>
  <si>
    <t>Ley Inicial 2021 M$</t>
  </si>
  <si>
    <t>Ley Vigente 2021 M$</t>
  </si>
  <si>
    <t>3° COMISARÍA LIMACHE</t>
  </si>
  <si>
    <t>4ª COMISARÍA CAUQUENES</t>
  </si>
  <si>
    <t>PREFECTURA ACONCAGUA Y LA 2ª COMISARIA SAN FELIPE</t>
  </si>
  <si>
    <t>TENENCIA EL MANZANO</t>
  </si>
  <si>
    <t xml:space="preserve"> 1ª COM. ARAUCO, BAJO </t>
  </si>
  <si>
    <t xml:space="preserve"> ESCUELA FORMACIÓN DE CARABINEROS, GRUPO OVALLE</t>
  </si>
  <si>
    <t>ESC.FORMACIÓN CARABINEROS, GRUPO VIÑA DEL MAR</t>
  </si>
  <si>
    <t>ESCUELA DE SUBOFICIALES S.O.M FABRICIANO GONZÁLEZ URZÚA</t>
  </si>
  <si>
    <t>2ª COMISARÍA CORONEL, COMUNA CORONEL</t>
  </si>
  <si>
    <t xml:space="preserve">TENENCIA OLLAGUE </t>
  </si>
  <si>
    <t>5ª COMISARÍA QUIRIHUE</t>
  </si>
  <si>
    <t>COMISARIA PROVIDENCIA SUR</t>
  </si>
  <si>
    <t>TENENCIA DE CARABINEROS MALLOCO</t>
  </si>
  <si>
    <t>PEÑAFLOR</t>
  </si>
  <si>
    <t>UBCOMISARIA PLAYA BLANCA</t>
  </si>
  <si>
    <t>ANTOFAGASTA</t>
  </si>
  <si>
    <t>2ª COM. PTO. NATALES</t>
  </si>
  <si>
    <t>LIMACHE</t>
  </si>
  <si>
    <t>CAUQUENES</t>
  </si>
  <si>
    <t>OVALLE</t>
  </si>
  <si>
    <t>SAN FELIPE</t>
  </si>
  <si>
    <t>LAS CABRAS</t>
  </si>
  <si>
    <t>ARAUCO</t>
  </si>
  <si>
    <t>COQUIMBO</t>
  </si>
  <si>
    <t>VIÑA DEL MAR</t>
  </si>
  <si>
    <t>CORONEL</t>
  </si>
  <si>
    <t>BÍO-BÍO</t>
  </si>
  <si>
    <t>OLLAGUE</t>
  </si>
  <si>
    <t>QUIRIHUE</t>
  </si>
  <si>
    <t>NATALES</t>
  </si>
  <si>
    <t>PROVIDENCIA</t>
  </si>
  <si>
    <t>VALPARAÍSO</t>
  </si>
  <si>
    <t>MAULE</t>
  </si>
  <si>
    <t>O´HIGGINS</t>
  </si>
  <si>
    <t>ÑUBLE</t>
  </si>
  <si>
    <t>METROPOLITANA</t>
  </si>
  <si>
    <t>MAGALLANES Y LA ANTÁRTICA CHILENA</t>
  </si>
  <si>
    <t>ÑUÑOA</t>
  </si>
  <si>
    <t>Ejecución Acumulada al mes de enero  2021</t>
  </si>
  <si>
    <t>Identificado mesxx 2021 M$</t>
  </si>
  <si>
    <t>Identificado mes Enero  2021 M$</t>
  </si>
  <si>
    <t>El arrastre  sólo FET, no financiamiento mixto</t>
  </si>
  <si>
    <t>Identificado mes Enero 2021 M$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</si>
</sst>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FF0000"/>
      <name val="Calibri"/>
      <family val="2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3" fontId="4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5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5" borderId="0" xfId="0" applyFont="1" applyFill="1" applyAlignment="1">
      <alignment horizontal="left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6" borderId="5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/>
    </xf>
    <xf numFmtId="0" fontId="0" fillId="0" borderId="0" xfId="0" applyFill="1" applyAlignment="1"/>
    <xf numFmtId="0" fontId="10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center" wrapText="1"/>
    </xf>
    <xf numFmtId="9" fontId="3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top" wrapText="1"/>
    </xf>
    <xf numFmtId="0" fontId="2" fillId="8" borderId="2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left" wrapText="1"/>
    </xf>
    <xf numFmtId="0" fontId="2" fillId="8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wrapText="1"/>
    </xf>
    <xf numFmtId="0" fontId="7" fillId="0" borderId="4" xfId="0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vertical="top" wrapText="1"/>
    </xf>
    <xf numFmtId="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/>
    <xf numFmtId="0" fontId="10" fillId="0" borderId="0" xfId="0" applyFont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left" vertical="top" wrapText="1"/>
    </xf>
    <xf numFmtId="0" fontId="0" fillId="5" borderId="0" xfId="0" applyFill="1" applyAlignment="1">
      <alignment vertical="top"/>
    </xf>
    <xf numFmtId="0" fontId="0" fillId="5" borderId="0" xfId="0" applyFill="1" applyAlignment="1"/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8" fillId="4" borderId="10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6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1:AO24"/>
  <sheetViews>
    <sheetView showGridLines="0" topLeftCell="A9" zoomScaleNormal="100" workbookViewId="0">
      <selection activeCell="T29" sqref="T29"/>
    </sheetView>
  </sheetViews>
  <sheetFormatPr baseColWidth="10" defaultRowHeight="11.25" x14ac:dyDescent="0.2"/>
  <cols>
    <col min="1" max="1" width="11.42578125" style="1"/>
    <col min="2" max="2" width="4.42578125" style="1" customWidth="1"/>
    <col min="3" max="3" width="9.7109375" style="1" customWidth="1"/>
    <col min="4" max="4" width="7.85546875" style="1" customWidth="1"/>
    <col min="5" max="5" width="9.28515625" style="1" customWidth="1"/>
    <col min="6" max="6" width="29.140625" style="1" customWidth="1"/>
    <col min="7" max="7" width="11.28515625" style="1" customWidth="1"/>
    <col min="8" max="8" width="12.28515625" style="1" customWidth="1"/>
    <col min="9" max="9" width="9.7109375" style="1" customWidth="1"/>
    <col min="10" max="10" width="12" style="1" customWidth="1"/>
    <col min="11" max="11" width="39.28515625" style="1" hidden="1" customWidth="1"/>
    <col min="12" max="12" width="19.85546875" style="1" hidden="1" customWidth="1"/>
    <col min="13" max="13" width="19" style="1" hidden="1" customWidth="1"/>
    <col min="14" max="16" width="12.7109375" style="1" customWidth="1"/>
    <col min="17" max="17" width="12.7109375" style="1" hidden="1" customWidth="1"/>
    <col min="18" max="18" width="12.7109375" style="1" customWidth="1"/>
    <col min="19" max="19" width="8" style="1" hidden="1" customWidth="1"/>
    <col min="20" max="22" width="12.7109375" style="1" customWidth="1"/>
    <col min="23" max="33" width="8.28515625" style="1" customWidth="1"/>
    <col min="34" max="36" width="11.42578125" style="1" customWidth="1"/>
    <col min="37" max="37" width="13.28515625" style="1" customWidth="1"/>
    <col min="38" max="16384" width="11.42578125" style="1"/>
  </cols>
  <sheetData>
    <row r="1" spans="2:41" hidden="1" x14ac:dyDescent="0.2"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37"/>
    </row>
    <row r="2" spans="2:41" hidden="1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37"/>
    </row>
    <row r="3" spans="2:41" ht="12.75" hidden="1" customHeight="1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36"/>
    </row>
    <row r="4" spans="2:41" ht="21.75" hidden="1" customHeight="1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36"/>
    </row>
    <row r="5" spans="2:41" ht="11.25" hidden="1" customHeight="1" x14ac:dyDescent="0.2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36"/>
    </row>
    <row r="6" spans="2:41" ht="15" hidden="1" customHeight="1" x14ac:dyDescent="0.2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36"/>
    </row>
    <row r="7" spans="2:41" ht="21" hidden="1" customHeight="1" x14ac:dyDescent="0.2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36"/>
    </row>
    <row r="8" spans="2:41" ht="16.5" hidden="1" customHeight="1" x14ac:dyDescent="0.2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36"/>
    </row>
    <row r="9" spans="2:41" ht="18.75" customHeight="1" x14ac:dyDescent="0.2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36"/>
    </row>
    <row r="10" spans="2:41" ht="17.25" customHeight="1" x14ac:dyDescent="0.25">
      <c r="B10" s="35"/>
      <c r="C10" s="35"/>
      <c r="D10" s="35"/>
      <c r="E10" s="88" t="s">
        <v>44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36"/>
      <c r="AL10" s="89" t="s">
        <v>125</v>
      </c>
      <c r="AM10" s="90"/>
      <c r="AN10" s="90"/>
      <c r="AO10" s="90"/>
    </row>
    <row r="11" spans="2:41" ht="21.75" customHeight="1" x14ac:dyDescent="0.25">
      <c r="B11" s="33"/>
      <c r="C11" s="33"/>
      <c r="D11" s="33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L11" s="93" t="s">
        <v>31</v>
      </c>
      <c r="AM11" s="93"/>
      <c r="AN11" s="93"/>
      <c r="AO11" s="54"/>
    </row>
    <row r="13" spans="2:41" ht="15" customHeight="1" x14ac:dyDescent="0.2">
      <c r="C13" s="92"/>
      <c r="D13" s="92"/>
      <c r="K13" s="37"/>
      <c r="L13" s="41"/>
      <c r="M13" s="41"/>
      <c r="P13" s="100"/>
      <c r="Q13" s="101"/>
      <c r="R13" s="101"/>
      <c r="S13" s="47"/>
      <c r="T13" s="48"/>
      <c r="U13" s="47"/>
      <c r="V13" s="47"/>
      <c r="W13" s="102" t="s">
        <v>30</v>
      </c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29" t="s">
        <v>29</v>
      </c>
      <c r="AJ13" s="31"/>
      <c r="AK13" s="37"/>
      <c r="AL13" s="83" t="s">
        <v>28</v>
      </c>
      <c r="AM13" s="84"/>
    </row>
    <row r="14" spans="2:41" ht="55.5" customHeight="1" x14ac:dyDescent="0.2">
      <c r="B14" s="26" t="s">
        <v>27</v>
      </c>
      <c r="C14" s="23" t="s">
        <v>34</v>
      </c>
      <c r="D14" s="27" t="s">
        <v>26</v>
      </c>
      <c r="E14" s="26" t="s">
        <v>25</v>
      </c>
      <c r="F14" s="23" t="s">
        <v>24</v>
      </c>
      <c r="G14" s="24" t="s">
        <v>23</v>
      </c>
      <c r="H14" s="24" t="s">
        <v>22</v>
      </c>
      <c r="I14" s="24" t="s">
        <v>21</v>
      </c>
      <c r="J14" s="24" t="s">
        <v>20</v>
      </c>
      <c r="K14" s="25" t="s">
        <v>19</v>
      </c>
      <c r="L14" s="24" t="s">
        <v>39</v>
      </c>
      <c r="M14" s="24" t="s">
        <v>38</v>
      </c>
      <c r="N14" s="24" t="s">
        <v>18</v>
      </c>
      <c r="O14" s="24" t="s">
        <v>17</v>
      </c>
      <c r="P14" s="24" t="s">
        <v>124</v>
      </c>
      <c r="Q14" s="24" t="s">
        <v>37</v>
      </c>
      <c r="R14" s="24" t="s">
        <v>32</v>
      </c>
      <c r="S14" s="24" t="s">
        <v>36</v>
      </c>
      <c r="T14" s="24" t="s">
        <v>43</v>
      </c>
      <c r="U14" s="24" t="s">
        <v>41</v>
      </c>
      <c r="V14" s="24" t="s">
        <v>35</v>
      </c>
      <c r="W14" s="24" t="s">
        <v>16</v>
      </c>
      <c r="X14" s="24" t="s">
        <v>15</v>
      </c>
      <c r="Y14" s="24" t="s">
        <v>14</v>
      </c>
      <c r="Z14" s="24" t="s">
        <v>13</v>
      </c>
      <c r="AA14" s="24" t="s">
        <v>12</v>
      </c>
      <c r="AB14" s="24" t="s">
        <v>11</v>
      </c>
      <c r="AC14" s="24" t="s">
        <v>10</v>
      </c>
      <c r="AD14" s="24" t="s">
        <v>9</v>
      </c>
      <c r="AE14" s="24" t="s">
        <v>8</v>
      </c>
      <c r="AF14" s="24" t="s">
        <v>7</v>
      </c>
      <c r="AG14" s="24" t="s">
        <v>6</v>
      </c>
      <c r="AH14" s="24" t="s">
        <v>5</v>
      </c>
      <c r="AI14" s="24" t="s">
        <v>40</v>
      </c>
      <c r="AJ14" s="24" t="s">
        <v>4</v>
      </c>
      <c r="AK14" s="22"/>
      <c r="AL14" s="81">
        <v>2022</v>
      </c>
      <c r="AM14" s="82" t="s">
        <v>3</v>
      </c>
    </row>
    <row r="15" spans="2:41" ht="46.5" customHeight="1" x14ac:dyDescent="0.2">
      <c r="B15" s="21"/>
      <c r="C15" s="72" t="s">
        <v>46</v>
      </c>
      <c r="D15" s="64" t="s">
        <v>47</v>
      </c>
      <c r="E15" s="20"/>
      <c r="F15" s="55" t="s">
        <v>45</v>
      </c>
      <c r="G15" s="19"/>
      <c r="H15" s="19"/>
      <c r="I15" s="19"/>
      <c r="J15" s="19"/>
      <c r="K15" s="19"/>
      <c r="L15" s="19"/>
      <c r="M15" s="19"/>
      <c r="N15" s="60">
        <v>24899357</v>
      </c>
      <c r="O15" s="60">
        <v>24899357</v>
      </c>
      <c r="P15" s="70">
        <v>0</v>
      </c>
      <c r="Q15" s="19"/>
      <c r="R15" s="79">
        <v>0</v>
      </c>
      <c r="S15" s="70">
        <f>P15+Q15</f>
        <v>0</v>
      </c>
      <c r="T15" s="19"/>
      <c r="U15" s="19"/>
      <c r="V15" s="19"/>
      <c r="W15" s="6">
        <v>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2"/>
      <c r="AI15" s="38">
        <f>SUM(W15:AH15)</f>
        <v>0</v>
      </c>
      <c r="AJ15" s="38">
        <v>0</v>
      </c>
      <c r="AK15" s="7"/>
      <c r="AL15" s="11">
        <v>0</v>
      </c>
      <c r="AM15" s="11">
        <v>0</v>
      </c>
    </row>
    <row r="16" spans="2:41" ht="25.5" hidden="1" customHeight="1" x14ac:dyDescent="0.2">
      <c r="B16" s="15"/>
      <c r="C16" s="43"/>
      <c r="D16" s="15"/>
      <c r="E16" s="14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70"/>
      <c r="Q16" s="19"/>
      <c r="R16" s="57"/>
      <c r="S16" s="70">
        <f t="shared" ref="S16:S20" si="0">P16+Q16</f>
        <v>0</v>
      </c>
      <c r="T16" s="19"/>
      <c r="U16" s="19"/>
      <c r="V16" s="19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2"/>
      <c r="AI16" s="49">
        <f>SUM(W16:AH16)</f>
        <v>0</v>
      </c>
      <c r="AJ16" s="50">
        <f t="shared" ref="AJ16:AJ20" si="1">+O16-AI16</f>
        <v>0</v>
      </c>
      <c r="AK16" s="7"/>
      <c r="AL16" s="11">
        <v>0</v>
      </c>
      <c r="AM16" s="11">
        <f>+O16+AL16</f>
        <v>0</v>
      </c>
      <c r="AN16" s="51"/>
    </row>
    <row r="17" spans="2:39" ht="26.25" hidden="1" customHeight="1" x14ac:dyDescent="0.2">
      <c r="B17" s="15"/>
      <c r="C17" s="43"/>
      <c r="D17" s="15"/>
      <c r="E17" s="14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77"/>
      <c r="Q17" s="13"/>
      <c r="R17" s="80"/>
      <c r="S17" s="70">
        <f t="shared" si="0"/>
        <v>0</v>
      </c>
      <c r="T17" s="13"/>
      <c r="U17" s="13"/>
      <c r="V17" s="13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2"/>
      <c r="AI17" s="6">
        <f t="shared" ref="AI17:AI20" si="2">SUM(W17:AH17)</f>
        <v>0</v>
      </c>
      <c r="AJ17" s="12">
        <f t="shared" si="1"/>
        <v>0</v>
      </c>
      <c r="AK17" s="7"/>
      <c r="AL17" s="11">
        <v>0</v>
      </c>
      <c r="AM17" s="11">
        <v>0</v>
      </c>
    </row>
    <row r="18" spans="2:39" ht="24.75" hidden="1" customHeight="1" x14ac:dyDescent="0.2">
      <c r="B18" s="15"/>
      <c r="C18" s="43"/>
      <c r="D18" s="15"/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77"/>
      <c r="Q18" s="13"/>
      <c r="R18" s="80"/>
      <c r="S18" s="70">
        <f t="shared" si="0"/>
        <v>0</v>
      </c>
      <c r="T18" s="13"/>
      <c r="U18" s="13"/>
      <c r="V18" s="13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2"/>
      <c r="AI18" s="6">
        <f t="shared" si="2"/>
        <v>0</v>
      </c>
      <c r="AJ18" s="12">
        <f t="shared" si="1"/>
        <v>0</v>
      </c>
      <c r="AK18" s="7"/>
      <c r="AL18" s="11">
        <v>0</v>
      </c>
      <c r="AM18" s="11">
        <v>0</v>
      </c>
    </row>
    <row r="19" spans="2:39" ht="33" hidden="1" customHeight="1" x14ac:dyDescent="0.2">
      <c r="B19" s="15"/>
      <c r="C19" s="44"/>
      <c r="D19" s="18"/>
      <c r="E19" s="1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78"/>
      <c r="Q19" s="16"/>
      <c r="R19" s="66"/>
      <c r="S19" s="70">
        <f t="shared" si="0"/>
        <v>0</v>
      </c>
      <c r="T19" s="16"/>
      <c r="U19" s="16"/>
      <c r="V19" s="1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2"/>
      <c r="AI19" s="6">
        <f t="shared" si="2"/>
        <v>0</v>
      </c>
      <c r="AJ19" s="12">
        <f t="shared" si="1"/>
        <v>0</v>
      </c>
      <c r="AK19" s="7"/>
      <c r="AL19" s="11">
        <v>0</v>
      </c>
      <c r="AM19" s="11">
        <v>0</v>
      </c>
    </row>
    <row r="20" spans="2:39" ht="27.75" hidden="1" customHeight="1" x14ac:dyDescent="0.2">
      <c r="B20" s="15"/>
      <c r="C20" s="43"/>
      <c r="D20" s="15"/>
      <c r="E20" s="14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77"/>
      <c r="Q20" s="13"/>
      <c r="R20" s="80"/>
      <c r="S20" s="70">
        <f t="shared" si="0"/>
        <v>0</v>
      </c>
      <c r="T20" s="13"/>
      <c r="U20" s="13"/>
      <c r="V20" s="13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2"/>
      <c r="AI20" s="6">
        <f t="shared" si="2"/>
        <v>0</v>
      </c>
      <c r="AJ20" s="12">
        <f t="shared" si="1"/>
        <v>0</v>
      </c>
      <c r="AK20" s="7"/>
      <c r="AL20" s="11">
        <v>0</v>
      </c>
      <c r="AM20" s="11">
        <v>0</v>
      </c>
    </row>
    <row r="21" spans="2:39" ht="15" customHeight="1" x14ac:dyDescent="0.2">
      <c r="B21" s="94" t="s">
        <v>2</v>
      </c>
      <c r="C21" s="94"/>
      <c r="D21" s="94"/>
      <c r="E21" s="94"/>
      <c r="F21" s="94"/>
      <c r="G21" s="10"/>
      <c r="H21" s="10"/>
      <c r="I21" s="10"/>
      <c r="J21" s="10"/>
      <c r="K21" s="10"/>
      <c r="L21" s="40"/>
      <c r="M21" s="40"/>
      <c r="N21" s="61">
        <f>SUM(N15:N20)</f>
        <v>24899357</v>
      </c>
      <c r="O21" s="61">
        <f>SUM(O15:O20)</f>
        <v>24899357</v>
      </c>
      <c r="P21" s="71">
        <v>0</v>
      </c>
      <c r="Q21" s="10"/>
      <c r="R21" s="62">
        <v>0</v>
      </c>
      <c r="S21" s="71">
        <f>SUM(S15:S20)</f>
        <v>0</v>
      </c>
      <c r="T21" s="42"/>
      <c r="U21" s="40"/>
      <c r="V21" s="40"/>
      <c r="W21" s="8">
        <f t="shared" ref="W21:AJ21" si="3">SUM(W15:W20)</f>
        <v>0</v>
      </c>
      <c r="X21" s="8">
        <f t="shared" si="3"/>
        <v>0</v>
      </c>
      <c r="Y21" s="8">
        <f t="shared" si="3"/>
        <v>0</v>
      </c>
      <c r="Z21" s="8">
        <f t="shared" si="3"/>
        <v>0</v>
      </c>
      <c r="AA21" s="8">
        <f t="shared" si="3"/>
        <v>0</v>
      </c>
      <c r="AB21" s="8">
        <f t="shared" si="3"/>
        <v>0</v>
      </c>
      <c r="AC21" s="8">
        <f t="shared" si="3"/>
        <v>0</v>
      </c>
      <c r="AD21" s="8">
        <f t="shared" si="3"/>
        <v>0</v>
      </c>
      <c r="AE21" s="8">
        <f t="shared" si="3"/>
        <v>0</v>
      </c>
      <c r="AF21" s="8">
        <f t="shared" si="3"/>
        <v>0</v>
      </c>
      <c r="AG21" s="8">
        <f t="shared" si="3"/>
        <v>0</v>
      </c>
      <c r="AH21" s="8">
        <f t="shared" si="3"/>
        <v>0</v>
      </c>
      <c r="AI21" s="6">
        <f>SUM(AI15:AI20)</f>
        <v>0</v>
      </c>
      <c r="AJ21" s="8">
        <f t="shared" si="3"/>
        <v>0</v>
      </c>
      <c r="AK21" s="7"/>
      <c r="AL21" s="6">
        <v>0</v>
      </c>
      <c r="AM21" s="6">
        <v>0</v>
      </c>
    </row>
    <row r="22" spans="2:39" ht="20.25" customHeight="1" x14ac:dyDescent="0.2">
      <c r="B22" s="95"/>
      <c r="C22" s="95"/>
      <c r="D22" s="95"/>
      <c r="E22" s="95"/>
      <c r="F22" s="95"/>
      <c r="G22" s="5"/>
      <c r="H22" s="5"/>
      <c r="AK22" s="3"/>
    </row>
    <row r="23" spans="2:39" ht="15" customHeight="1" x14ac:dyDescent="0.2">
      <c r="B23" s="32" t="s">
        <v>1</v>
      </c>
      <c r="C23" s="32"/>
      <c r="D23" s="32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3"/>
    </row>
    <row r="24" spans="2:39" ht="12.75" customHeight="1" x14ac:dyDescent="0.25">
      <c r="B24" s="97" t="s">
        <v>0</v>
      </c>
      <c r="C24" s="97"/>
      <c r="D24" s="98"/>
      <c r="E24" s="98"/>
      <c r="F24" s="98"/>
      <c r="G24" s="98"/>
      <c r="H24" s="99"/>
      <c r="I24" s="9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"/>
    </row>
  </sheetData>
  <mergeCells count="19">
    <mergeCell ref="B21:F21"/>
    <mergeCell ref="B22:F22"/>
    <mergeCell ref="E23:AJ23"/>
    <mergeCell ref="B24:I24"/>
    <mergeCell ref="P13:R13"/>
    <mergeCell ref="W13:AH13"/>
    <mergeCell ref="AL13:AM13"/>
    <mergeCell ref="B1:AJ2"/>
    <mergeCell ref="B3:AJ4"/>
    <mergeCell ref="B5:AJ5"/>
    <mergeCell ref="B6:AJ6"/>
    <mergeCell ref="B7:AJ7"/>
    <mergeCell ref="B8:AJ8"/>
    <mergeCell ref="B9:AJ9"/>
    <mergeCell ref="E10:AJ10"/>
    <mergeCell ref="AL10:AO10"/>
    <mergeCell ref="E11:AJ11"/>
    <mergeCell ref="C13:D13"/>
    <mergeCell ref="AL11:AN11"/>
  </mergeCells>
  <pageMargins left="0.7" right="0.7" top="0.75" bottom="0.75" header="0.3" footer="0.3"/>
  <pageSetup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1:AQ34"/>
  <sheetViews>
    <sheetView showGridLines="0" tabSelected="1" topLeftCell="AA9" zoomScaleNormal="100" workbookViewId="0">
      <selection activeCell="AJ16" sqref="AJ16"/>
    </sheetView>
  </sheetViews>
  <sheetFormatPr baseColWidth="10" defaultRowHeight="11.25" x14ac:dyDescent="0.2"/>
  <cols>
    <col min="1" max="1" width="11.42578125" style="1"/>
    <col min="2" max="2" width="4.42578125" style="1" customWidth="1"/>
    <col min="3" max="3" width="9.85546875" style="1" customWidth="1"/>
    <col min="4" max="4" width="7.85546875" style="1" customWidth="1"/>
    <col min="5" max="5" width="9.28515625" style="1" customWidth="1"/>
    <col min="6" max="6" width="29.140625" style="1" customWidth="1"/>
    <col min="7" max="7" width="12.42578125" style="1" customWidth="1"/>
    <col min="8" max="8" width="12.28515625" style="1" customWidth="1"/>
    <col min="9" max="9" width="9.7109375" style="1" customWidth="1"/>
    <col min="10" max="10" width="12" style="1" customWidth="1"/>
    <col min="11" max="11" width="39.28515625" style="1" hidden="1" customWidth="1"/>
    <col min="12" max="12" width="17.140625" style="1" hidden="1" customWidth="1"/>
    <col min="13" max="13" width="12.5703125" style="1" hidden="1" customWidth="1"/>
    <col min="14" max="16" width="12.7109375" style="1" customWidth="1"/>
    <col min="17" max="17" width="12.7109375" style="1" hidden="1" customWidth="1"/>
    <col min="18" max="18" width="10.7109375" style="1" customWidth="1"/>
    <col min="19" max="22" width="12.7109375" style="1" customWidth="1"/>
    <col min="23" max="23" width="13" style="1" customWidth="1"/>
    <col min="24" max="33" width="8.28515625" style="1" customWidth="1"/>
    <col min="34" max="36" width="11.42578125" style="1" customWidth="1"/>
    <col min="37" max="37" width="13.28515625" style="1" customWidth="1"/>
    <col min="38" max="41" width="11.42578125" style="1"/>
    <col min="42" max="43" width="11.42578125" style="51"/>
    <col min="44" max="16384" width="11.42578125" style="1"/>
  </cols>
  <sheetData>
    <row r="1" spans="2:43" hidden="1" x14ac:dyDescent="0.2"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28"/>
    </row>
    <row r="2" spans="2:43" hidden="1" x14ac:dyDescent="0.2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28"/>
    </row>
    <row r="3" spans="2:43" ht="12.75" hidden="1" customHeight="1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34"/>
    </row>
    <row r="4" spans="2:43" ht="21.75" hidden="1" customHeight="1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34"/>
    </row>
    <row r="5" spans="2:43" ht="11.25" hidden="1" customHeight="1" x14ac:dyDescent="0.2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34"/>
    </row>
    <row r="6" spans="2:43" ht="15" hidden="1" customHeight="1" x14ac:dyDescent="0.2"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34"/>
    </row>
    <row r="7" spans="2:43" ht="21" hidden="1" customHeight="1" x14ac:dyDescent="0.2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34"/>
    </row>
    <row r="8" spans="2:43" ht="16.5" hidden="1" customHeight="1" x14ac:dyDescent="0.2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34"/>
    </row>
    <row r="9" spans="2:43" ht="18.75" customHeight="1" x14ac:dyDescent="0.2"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34"/>
    </row>
    <row r="10" spans="2:43" ht="17.25" customHeight="1" x14ac:dyDescent="0.2">
      <c r="B10" s="35"/>
      <c r="C10" s="35"/>
      <c r="D10" s="35"/>
      <c r="E10" s="88" t="s">
        <v>44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34"/>
    </row>
    <row r="11" spans="2:43" ht="21.75" customHeight="1" x14ac:dyDescent="0.25">
      <c r="B11" s="33"/>
      <c r="C11" s="33"/>
      <c r="D11" s="33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L11" s="105" t="s">
        <v>42</v>
      </c>
      <c r="AM11" s="105"/>
      <c r="AN11" s="105"/>
      <c r="AO11" s="105"/>
      <c r="AP11" s="54"/>
      <c r="AQ11" s="54"/>
    </row>
    <row r="13" spans="2:43" ht="15" customHeight="1" x14ac:dyDescent="0.2">
      <c r="C13" s="92"/>
      <c r="D13" s="92"/>
      <c r="K13" s="28"/>
      <c r="L13" s="52"/>
      <c r="M13" s="52"/>
      <c r="P13" s="100"/>
      <c r="Q13" s="101"/>
      <c r="R13" s="101"/>
      <c r="S13" s="47"/>
      <c r="T13" s="48"/>
      <c r="U13" s="47"/>
      <c r="V13" s="47"/>
      <c r="W13" s="102" t="s">
        <v>30</v>
      </c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29" t="s">
        <v>29</v>
      </c>
      <c r="AJ13" s="30"/>
      <c r="AK13" s="28"/>
      <c r="AL13" s="83" t="s">
        <v>28</v>
      </c>
      <c r="AM13" s="104"/>
      <c r="AN13" s="104"/>
      <c r="AO13" s="84"/>
    </row>
    <row r="14" spans="2:43" ht="55.5" customHeight="1" x14ac:dyDescent="0.2">
      <c r="B14" s="26" t="s">
        <v>27</v>
      </c>
      <c r="C14" s="23" t="s">
        <v>34</v>
      </c>
      <c r="D14" s="27" t="s">
        <v>48</v>
      </c>
      <c r="E14" s="26" t="s">
        <v>25</v>
      </c>
      <c r="F14" s="23" t="s">
        <v>24</v>
      </c>
      <c r="G14" s="24" t="s">
        <v>23</v>
      </c>
      <c r="H14" s="24" t="s">
        <v>22</v>
      </c>
      <c r="I14" s="24" t="s">
        <v>21</v>
      </c>
      <c r="J14" s="24" t="s">
        <v>20</v>
      </c>
      <c r="K14" s="25" t="s">
        <v>19</v>
      </c>
      <c r="L14" s="24" t="s">
        <v>39</v>
      </c>
      <c r="M14" s="24" t="s">
        <v>38</v>
      </c>
      <c r="N14" s="24" t="s">
        <v>82</v>
      </c>
      <c r="O14" s="24" t="s">
        <v>83</v>
      </c>
      <c r="P14" s="24" t="s">
        <v>126</v>
      </c>
      <c r="Q14" s="24" t="s">
        <v>123</v>
      </c>
      <c r="R14" s="24" t="s">
        <v>32</v>
      </c>
      <c r="S14" s="24" t="s">
        <v>36</v>
      </c>
      <c r="T14" s="24" t="s">
        <v>43</v>
      </c>
      <c r="U14" s="24" t="s">
        <v>41</v>
      </c>
      <c r="V14" s="24" t="s">
        <v>35</v>
      </c>
      <c r="W14" s="24" t="s">
        <v>16</v>
      </c>
      <c r="X14" s="24" t="s">
        <v>15</v>
      </c>
      <c r="Y14" s="24" t="s">
        <v>14</v>
      </c>
      <c r="Z14" s="24" t="s">
        <v>13</v>
      </c>
      <c r="AA14" s="24" t="s">
        <v>12</v>
      </c>
      <c r="AB14" s="24" t="s">
        <v>11</v>
      </c>
      <c r="AC14" s="24" t="s">
        <v>10</v>
      </c>
      <c r="AD14" s="24" t="s">
        <v>9</v>
      </c>
      <c r="AE14" s="24" t="s">
        <v>8</v>
      </c>
      <c r="AF14" s="24" t="s">
        <v>7</v>
      </c>
      <c r="AG14" s="24" t="s">
        <v>6</v>
      </c>
      <c r="AH14" s="24" t="s">
        <v>5</v>
      </c>
      <c r="AI14" s="24" t="s">
        <v>122</v>
      </c>
      <c r="AJ14" s="24" t="s">
        <v>4</v>
      </c>
      <c r="AK14" s="22"/>
      <c r="AL14" s="45">
        <v>2022</v>
      </c>
      <c r="AM14" s="45">
        <v>2023</v>
      </c>
      <c r="AN14" s="45">
        <v>2024</v>
      </c>
      <c r="AO14" s="46" t="s">
        <v>3</v>
      </c>
    </row>
    <row r="15" spans="2:43" ht="46.5" customHeight="1" x14ac:dyDescent="0.2">
      <c r="B15" s="21">
        <v>1</v>
      </c>
      <c r="C15" s="56" t="s">
        <v>46</v>
      </c>
      <c r="D15" s="64" t="s">
        <v>47</v>
      </c>
      <c r="E15" s="65" t="s">
        <v>49</v>
      </c>
      <c r="F15" s="19" t="s">
        <v>78</v>
      </c>
      <c r="G15" s="14" t="s">
        <v>115</v>
      </c>
      <c r="H15" s="14" t="s">
        <v>101</v>
      </c>
      <c r="I15" s="58" t="s">
        <v>79</v>
      </c>
      <c r="J15" s="19" t="s">
        <v>84</v>
      </c>
      <c r="K15" s="67"/>
      <c r="L15" s="67"/>
      <c r="M15" s="67"/>
      <c r="N15" s="63">
        <v>35491930</v>
      </c>
      <c r="O15" s="63">
        <v>35491930</v>
      </c>
      <c r="P15" s="63">
        <v>108027</v>
      </c>
      <c r="Q15" s="19"/>
      <c r="R15" s="73">
        <f>P15/O15</f>
        <v>3.0437059917564359E-3</v>
      </c>
      <c r="S15" s="63">
        <f>P15+Q15</f>
        <v>108027</v>
      </c>
      <c r="T15" s="57" t="s">
        <v>80</v>
      </c>
      <c r="U15" s="57">
        <v>19</v>
      </c>
      <c r="V15" s="19" t="s">
        <v>81</v>
      </c>
      <c r="W15" s="49">
        <v>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2"/>
      <c r="AI15" s="38">
        <f>SUM(W15:AH15)</f>
        <v>0</v>
      </c>
      <c r="AJ15" s="38">
        <f>S15-AI15</f>
        <v>108027</v>
      </c>
      <c r="AK15" s="7"/>
      <c r="AL15" s="53">
        <v>1</v>
      </c>
      <c r="AM15" s="11">
        <v>0</v>
      </c>
      <c r="AN15" s="11">
        <v>0</v>
      </c>
      <c r="AO15" s="11">
        <f>+S15+SUM(AL15:AN15)</f>
        <v>108028</v>
      </c>
    </row>
    <row r="16" spans="2:43" ht="25.5" customHeight="1" x14ac:dyDescent="0.2">
      <c r="B16" s="15">
        <v>2</v>
      </c>
      <c r="C16" s="56" t="s">
        <v>46</v>
      </c>
      <c r="D16" s="58" t="s">
        <v>47</v>
      </c>
      <c r="E16" s="14" t="s">
        <v>50</v>
      </c>
      <c r="F16" s="19" t="s">
        <v>64</v>
      </c>
      <c r="G16" s="14" t="s">
        <v>116</v>
      </c>
      <c r="H16" s="14" t="s">
        <v>102</v>
      </c>
      <c r="I16" s="58" t="s">
        <v>79</v>
      </c>
      <c r="J16" s="19" t="s">
        <v>85</v>
      </c>
      <c r="K16" s="67"/>
      <c r="L16" s="67"/>
      <c r="M16" s="67"/>
      <c r="N16" s="63">
        <v>35491930</v>
      </c>
      <c r="O16" s="63">
        <v>35491930</v>
      </c>
      <c r="P16" s="63">
        <v>72576</v>
      </c>
      <c r="Q16" s="19"/>
      <c r="R16" s="73">
        <f t="shared" ref="R16:R30" si="0">P16/O16</f>
        <v>2.0448592116574108E-3</v>
      </c>
      <c r="S16" s="63">
        <f>P16+Q16</f>
        <v>72576</v>
      </c>
      <c r="T16" s="57" t="s">
        <v>80</v>
      </c>
      <c r="U16" s="57">
        <v>19</v>
      </c>
      <c r="V16" s="19" t="s">
        <v>81</v>
      </c>
      <c r="W16" s="49">
        <v>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12"/>
      <c r="AI16" s="49">
        <f>SUM(W16:AH16)</f>
        <v>0</v>
      </c>
      <c r="AJ16" s="50">
        <f t="shared" ref="AJ16:AJ29" si="1">S16-AI16</f>
        <v>72576</v>
      </c>
      <c r="AK16" s="7"/>
      <c r="AL16" s="53">
        <v>1</v>
      </c>
      <c r="AM16" s="11">
        <v>0</v>
      </c>
      <c r="AN16" s="11">
        <v>0</v>
      </c>
      <c r="AO16" s="53">
        <f t="shared" ref="AO16:AO29" si="2">+S16+SUM(AL16:AN16)</f>
        <v>72577</v>
      </c>
    </row>
    <row r="17" spans="2:41" ht="42.75" customHeight="1" x14ac:dyDescent="0.2">
      <c r="B17" s="15">
        <v>3</v>
      </c>
      <c r="C17" s="56" t="s">
        <v>46</v>
      </c>
      <c r="D17" s="58" t="s">
        <v>47</v>
      </c>
      <c r="E17" s="14" t="s">
        <v>51</v>
      </c>
      <c r="F17" s="13" t="s">
        <v>65</v>
      </c>
      <c r="G17" s="14" t="s">
        <v>115</v>
      </c>
      <c r="H17" s="14" t="s">
        <v>104</v>
      </c>
      <c r="I17" s="58" t="s">
        <v>79</v>
      </c>
      <c r="J17" s="13" t="s">
        <v>86</v>
      </c>
      <c r="K17" s="68"/>
      <c r="L17" s="68"/>
      <c r="M17" s="68"/>
      <c r="N17" s="75">
        <v>35491930</v>
      </c>
      <c r="O17" s="75">
        <v>35491930</v>
      </c>
      <c r="P17" s="75">
        <v>3549026</v>
      </c>
      <c r="Q17" s="13"/>
      <c r="R17" s="73">
        <f t="shared" si="0"/>
        <v>9.9995294705021678E-2</v>
      </c>
      <c r="S17" s="63">
        <f>P17+Q17</f>
        <v>3549026</v>
      </c>
      <c r="T17" s="57" t="s">
        <v>80</v>
      </c>
      <c r="U17" s="57">
        <v>19</v>
      </c>
      <c r="V17" s="13" t="s">
        <v>81</v>
      </c>
      <c r="W17" s="49">
        <v>0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12"/>
      <c r="AI17" s="6">
        <f t="shared" ref="AI17:AI19" si="3">SUM(W17:AH17)</f>
        <v>0</v>
      </c>
      <c r="AJ17" s="12">
        <f t="shared" si="1"/>
        <v>3549026</v>
      </c>
      <c r="AK17" s="7"/>
      <c r="AL17" s="53">
        <v>4</v>
      </c>
      <c r="AM17" s="11">
        <v>0</v>
      </c>
      <c r="AN17" s="11">
        <v>0</v>
      </c>
      <c r="AO17" s="11">
        <f t="shared" si="2"/>
        <v>3549030</v>
      </c>
    </row>
    <row r="18" spans="2:41" ht="24.75" customHeight="1" x14ac:dyDescent="0.2">
      <c r="B18" s="15">
        <v>4</v>
      </c>
      <c r="C18" s="56" t="s">
        <v>46</v>
      </c>
      <c r="D18" s="58" t="s">
        <v>47</v>
      </c>
      <c r="E18" s="14" t="s">
        <v>52</v>
      </c>
      <c r="F18" s="13" t="s">
        <v>66</v>
      </c>
      <c r="G18" s="14" t="s">
        <v>117</v>
      </c>
      <c r="H18" s="14" t="s">
        <v>105</v>
      </c>
      <c r="I18" s="58" t="s">
        <v>79</v>
      </c>
      <c r="J18" s="13" t="s">
        <v>87</v>
      </c>
      <c r="K18" s="68"/>
      <c r="L18" s="68"/>
      <c r="M18" s="68"/>
      <c r="N18" s="75">
        <v>35491930</v>
      </c>
      <c r="O18" s="75">
        <v>35491930</v>
      </c>
      <c r="P18" s="75">
        <v>241303</v>
      </c>
      <c r="Q18" s="13"/>
      <c r="R18" s="73">
        <f t="shared" si="0"/>
        <v>6.7988131386487009E-3</v>
      </c>
      <c r="S18" s="63">
        <f>P18+Q18</f>
        <v>241303</v>
      </c>
      <c r="T18" s="57" t="s">
        <v>80</v>
      </c>
      <c r="U18" s="57">
        <v>19</v>
      </c>
      <c r="V18" s="13" t="s">
        <v>81</v>
      </c>
      <c r="W18" s="49">
        <v>0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2"/>
      <c r="AI18" s="6">
        <f t="shared" si="3"/>
        <v>0</v>
      </c>
      <c r="AJ18" s="12">
        <f t="shared" si="1"/>
        <v>241303</v>
      </c>
      <c r="AK18" s="7"/>
      <c r="AL18" s="53">
        <v>1</v>
      </c>
      <c r="AM18" s="11">
        <v>0</v>
      </c>
      <c r="AN18" s="11">
        <v>0</v>
      </c>
      <c r="AO18" s="11">
        <f t="shared" si="2"/>
        <v>241304</v>
      </c>
    </row>
    <row r="19" spans="2:41" ht="33" customHeight="1" x14ac:dyDescent="0.2">
      <c r="B19" s="15">
        <v>5</v>
      </c>
      <c r="C19" s="56" t="s">
        <v>46</v>
      </c>
      <c r="D19" s="59" t="s">
        <v>47</v>
      </c>
      <c r="E19" s="17" t="s">
        <v>53</v>
      </c>
      <c r="F19" s="16" t="s">
        <v>67</v>
      </c>
      <c r="G19" s="17" t="s">
        <v>110</v>
      </c>
      <c r="H19" s="17" t="s">
        <v>106</v>
      </c>
      <c r="I19" s="59" t="s">
        <v>79</v>
      </c>
      <c r="J19" s="16" t="s">
        <v>88</v>
      </c>
      <c r="K19" s="69"/>
      <c r="L19" s="69"/>
      <c r="M19" s="69"/>
      <c r="N19" s="76">
        <v>35491930</v>
      </c>
      <c r="O19" s="76">
        <v>35491930</v>
      </c>
      <c r="P19" s="76">
        <v>615984</v>
      </c>
      <c r="Q19" s="16"/>
      <c r="R19" s="74">
        <f t="shared" si="0"/>
        <v>1.7355607316930918E-2</v>
      </c>
      <c r="S19" s="63">
        <f>P19+Q19</f>
        <v>615984</v>
      </c>
      <c r="T19" s="66" t="s">
        <v>80</v>
      </c>
      <c r="U19" s="66">
        <v>19</v>
      </c>
      <c r="V19" s="16" t="s">
        <v>81</v>
      </c>
      <c r="W19" s="49">
        <v>0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2"/>
      <c r="AI19" s="6">
        <f t="shared" si="3"/>
        <v>0</v>
      </c>
      <c r="AJ19" s="12">
        <f t="shared" si="1"/>
        <v>615984</v>
      </c>
      <c r="AK19" s="7"/>
      <c r="AL19" s="53">
        <v>29000</v>
      </c>
      <c r="AM19" s="11">
        <v>0</v>
      </c>
      <c r="AN19" s="11">
        <v>0</v>
      </c>
      <c r="AO19" s="11">
        <f t="shared" si="2"/>
        <v>644984</v>
      </c>
    </row>
    <row r="20" spans="2:41" ht="33" customHeight="1" x14ac:dyDescent="0.2">
      <c r="B20" s="21">
        <v>6</v>
      </c>
      <c r="C20" s="56" t="s">
        <v>46</v>
      </c>
      <c r="D20" s="59" t="s">
        <v>47</v>
      </c>
      <c r="E20" s="17" t="s">
        <v>54</v>
      </c>
      <c r="F20" s="16" t="s">
        <v>68</v>
      </c>
      <c r="G20" s="17" t="s">
        <v>107</v>
      </c>
      <c r="H20" s="17" t="s">
        <v>103</v>
      </c>
      <c r="I20" s="59" t="s">
        <v>79</v>
      </c>
      <c r="J20" s="16" t="s">
        <v>89</v>
      </c>
      <c r="K20" s="69"/>
      <c r="L20" s="69"/>
      <c r="M20" s="69"/>
      <c r="N20" s="76">
        <v>35491930</v>
      </c>
      <c r="O20" s="76">
        <v>35491930</v>
      </c>
      <c r="P20" s="76">
        <v>549722</v>
      </c>
      <c r="Q20" s="16"/>
      <c r="R20" s="74">
        <f t="shared" si="0"/>
        <v>1.5488647701040772E-2</v>
      </c>
      <c r="S20" s="63">
        <f t="shared" ref="S20:S29" si="4">P20+Q20</f>
        <v>549722</v>
      </c>
      <c r="T20" s="66" t="s">
        <v>80</v>
      </c>
      <c r="U20" s="66">
        <v>19</v>
      </c>
      <c r="V20" s="16" t="s">
        <v>81</v>
      </c>
      <c r="W20" s="49">
        <v>0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2"/>
      <c r="AI20" s="6"/>
      <c r="AJ20" s="12">
        <f t="shared" si="1"/>
        <v>549722</v>
      </c>
      <c r="AK20" s="7"/>
      <c r="AL20" s="53">
        <v>5</v>
      </c>
      <c r="AM20" s="11">
        <v>0</v>
      </c>
      <c r="AN20" s="11">
        <v>0</v>
      </c>
      <c r="AO20" s="11">
        <f t="shared" si="2"/>
        <v>549727</v>
      </c>
    </row>
    <row r="21" spans="2:41" ht="33" customHeight="1" x14ac:dyDescent="0.2">
      <c r="B21" s="15">
        <v>7</v>
      </c>
      <c r="C21" s="56" t="s">
        <v>46</v>
      </c>
      <c r="D21" s="59" t="s">
        <v>47</v>
      </c>
      <c r="E21" s="17" t="s">
        <v>55</v>
      </c>
      <c r="F21" s="16" t="s">
        <v>69</v>
      </c>
      <c r="G21" s="17" t="s">
        <v>115</v>
      </c>
      <c r="H21" s="17" t="s">
        <v>108</v>
      </c>
      <c r="I21" s="59" t="s">
        <v>79</v>
      </c>
      <c r="J21" s="16" t="s">
        <v>90</v>
      </c>
      <c r="K21" s="69"/>
      <c r="L21" s="69"/>
      <c r="M21" s="69"/>
      <c r="N21" s="76">
        <v>35491930</v>
      </c>
      <c r="O21" s="76">
        <v>35491930</v>
      </c>
      <c r="P21" s="76">
        <v>2046928</v>
      </c>
      <c r="Q21" s="16"/>
      <c r="R21" s="74">
        <f t="shared" si="0"/>
        <v>5.7673054128079257E-2</v>
      </c>
      <c r="S21" s="63">
        <f t="shared" si="4"/>
        <v>2046928</v>
      </c>
      <c r="T21" s="66" t="s">
        <v>80</v>
      </c>
      <c r="U21" s="66">
        <v>19</v>
      </c>
      <c r="V21" s="16" t="s">
        <v>81</v>
      </c>
      <c r="W21" s="49">
        <v>0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12"/>
      <c r="AI21" s="6"/>
      <c r="AJ21" s="12">
        <f t="shared" si="1"/>
        <v>2046928</v>
      </c>
      <c r="AK21" s="7"/>
      <c r="AL21" s="53">
        <v>4</v>
      </c>
      <c r="AM21" s="11">
        <v>0</v>
      </c>
      <c r="AN21" s="11">
        <v>0</v>
      </c>
      <c r="AO21" s="11">
        <f t="shared" si="2"/>
        <v>2046932</v>
      </c>
    </row>
    <row r="22" spans="2:41" ht="33" customHeight="1" x14ac:dyDescent="0.2">
      <c r="B22" s="15">
        <v>8</v>
      </c>
      <c r="C22" s="56" t="s">
        <v>46</v>
      </c>
      <c r="D22" s="59" t="s">
        <v>47</v>
      </c>
      <c r="E22" s="17" t="s">
        <v>56</v>
      </c>
      <c r="F22" s="16" t="s">
        <v>70</v>
      </c>
      <c r="G22" s="17" t="s">
        <v>119</v>
      </c>
      <c r="H22" s="17" t="s">
        <v>121</v>
      </c>
      <c r="I22" s="59" t="s">
        <v>79</v>
      </c>
      <c r="J22" s="16" t="s">
        <v>91</v>
      </c>
      <c r="K22" s="69"/>
      <c r="L22" s="69"/>
      <c r="M22" s="69"/>
      <c r="N22" s="76">
        <v>35491930</v>
      </c>
      <c r="O22" s="76">
        <v>35491930</v>
      </c>
      <c r="P22" s="76">
        <v>16638153</v>
      </c>
      <c r="Q22" s="16"/>
      <c r="R22" s="74">
        <f t="shared" si="0"/>
        <v>0.46878693269145971</v>
      </c>
      <c r="S22" s="63">
        <f t="shared" si="4"/>
        <v>16638153</v>
      </c>
      <c r="T22" s="66" t="s">
        <v>80</v>
      </c>
      <c r="U22" s="66">
        <v>19</v>
      </c>
      <c r="V22" s="16" t="s">
        <v>81</v>
      </c>
      <c r="W22" s="49">
        <v>0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12"/>
      <c r="AI22" s="6"/>
      <c r="AJ22" s="12">
        <f t="shared" si="1"/>
        <v>16638153</v>
      </c>
      <c r="AK22" s="7"/>
      <c r="AL22" s="53">
        <v>235904</v>
      </c>
      <c r="AM22" s="11">
        <v>0</v>
      </c>
      <c r="AN22" s="11">
        <v>0</v>
      </c>
      <c r="AO22" s="11">
        <f t="shared" si="2"/>
        <v>16874057</v>
      </c>
    </row>
    <row r="23" spans="2:41" ht="33" customHeight="1" x14ac:dyDescent="0.2">
      <c r="B23" s="15">
        <v>9</v>
      </c>
      <c r="C23" s="56" t="s">
        <v>46</v>
      </c>
      <c r="D23" s="59" t="s">
        <v>47</v>
      </c>
      <c r="E23" s="17" t="s">
        <v>57</v>
      </c>
      <c r="F23" s="16" t="s">
        <v>71</v>
      </c>
      <c r="G23" s="17" t="s">
        <v>110</v>
      </c>
      <c r="H23" s="17" t="s">
        <v>109</v>
      </c>
      <c r="I23" s="59" t="s">
        <v>79</v>
      </c>
      <c r="J23" s="16" t="s">
        <v>92</v>
      </c>
      <c r="K23" s="69"/>
      <c r="L23" s="69"/>
      <c r="M23" s="69"/>
      <c r="N23" s="76">
        <v>35491930</v>
      </c>
      <c r="O23" s="76">
        <v>35491930</v>
      </c>
      <c r="P23" s="76">
        <v>2020474</v>
      </c>
      <c r="Q23" s="16"/>
      <c r="R23" s="74">
        <f t="shared" si="0"/>
        <v>5.6927701593010013E-2</v>
      </c>
      <c r="S23" s="63">
        <f t="shared" si="4"/>
        <v>2020474</v>
      </c>
      <c r="T23" s="66" t="s">
        <v>80</v>
      </c>
      <c r="U23" s="66">
        <v>19</v>
      </c>
      <c r="V23" s="16" t="s">
        <v>81</v>
      </c>
      <c r="W23" s="49">
        <v>0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12"/>
      <c r="AI23" s="6"/>
      <c r="AJ23" s="12">
        <f t="shared" si="1"/>
        <v>2020474</v>
      </c>
      <c r="AK23" s="7"/>
      <c r="AL23" s="53">
        <v>31007</v>
      </c>
      <c r="AM23" s="11">
        <v>0</v>
      </c>
      <c r="AN23" s="11">
        <v>0</v>
      </c>
      <c r="AO23" s="11">
        <f t="shared" si="2"/>
        <v>2051481</v>
      </c>
    </row>
    <row r="24" spans="2:41" ht="33" customHeight="1" x14ac:dyDescent="0.2">
      <c r="B24" s="15">
        <v>10</v>
      </c>
      <c r="C24" s="56" t="s">
        <v>46</v>
      </c>
      <c r="D24" s="59" t="s">
        <v>47</v>
      </c>
      <c r="E24" s="17" t="s">
        <v>58</v>
      </c>
      <c r="F24" s="16" t="s">
        <v>72</v>
      </c>
      <c r="G24" s="17" t="s">
        <v>99</v>
      </c>
      <c r="H24" s="17" t="s">
        <v>111</v>
      </c>
      <c r="I24" s="59" t="s">
        <v>79</v>
      </c>
      <c r="J24" s="16" t="s">
        <v>93</v>
      </c>
      <c r="K24" s="69"/>
      <c r="L24" s="69"/>
      <c r="M24" s="69"/>
      <c r="N24" s="76">
        <v>35491930</v>
      </c>
      <c r="O24" s="76">
        <v>35491930</v>
      </c>
      <c r="P24" s="76">
        <v>2806644</v>
      </c>
      <c r="Q24" s="16"/>
      <c r="R24" s="74">
        <f t="shared" si="0"/>
        <v>7.9078370773299739E-2</v>
      </c>
      <c r="S24" s="63">
        <f t="shared" si="4"/>
        <v>2806644</v>
      </c>
      <c r="T24" s="66" t="s">
        <v>80</v>
      </c>
      <c r="U24" s="66">
        <v>19</v>
      </c>
      <c r="V24" s="16" t="s">
        <v>81</v>
      </c>
      <c r="W24" s="49">
        <v>0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2"/>
      <c r="AI24" s="6"/>
      <c r="AJ24" s="12">
        <f t="shared" si="1"/>
        <v>2806644</v>
      </c>
      <c r="AK24" s="7"/>
      <c r="AL24" s="53">
        <v>4</v>
      </c>
      <c r="AM24" s="11">
        <v>0</v>
      </c>
      <c r="AN24" s="11">
        <v>0</v>
      </c>
      <c r="AO24" s="11">
        <f t="shared" si="2"/>
        <v>2806648</v>
      </c>
    </row>
    <row r="25" spans="2:41" ht="33" customHeight="1" x14ac:dyDescent="0.2">
      <c r="B25" s="21">
        <v>11</v>
      </c>
      <c r="C25" s="56" t="s">
        <v>46</v>
      </c>
      <c r="D25" s="59" t="s">
        <v>47</v>
      </c>
      <c r="E25" s="17" t="s">
        <v>59</v>
      </c>
      <c r="F25" s="16" t="s">
        <v>73</v>
      </c>
      <c r="G25" s="17" t="s">
        <v>118</v>
      </c>
      <c r="H25" s="17" t="s">
        <v>112</v>
      </c>
      <c r="I25" s="59" t="s">
        <v>79</v>
      </c>
      <c r="J25" s="16" t="s">
        <v>94</v>
      </c>
      <c r="K25" s="69"/>
      <c r="L25" s="69"/>
      <c r="M25" s="69"/>
      <c r="N25" s="76">
        <v>35491930</v>
      </c>
      <c r="O25" s="76">
        <v>35491930</v>
      </c>
      <c r="P25" s="76">
        <v>3100897</v>
      </c>
      <c r="Q25" s="16"/>
      <c r="R25" s="74">
        <f t="shared" si="0"/>
        <v>8.7369072349686258E-2</v>
      </c>
      <c r="S25" s="63">
        <f t="shared" si="4"/>
        <v>3100897</v>
      </c>
      <c r="T25" s="66" t="s">
        <v>80</v>
      </c>
      <c r="U25" s="66">
        <v>19</v>
      </c>
      <c r="V25" s="16" t="s">
        <v>81</v>
      </c>
      <c r="W25" s="49">
        <v>0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2"/>
      <c r="AI25" s="6"/>
      <c r="AJ25" s="12">
        <f t="shared" si="1"/>
        <v>3100897</v>
      </c>
      <c r="AK25" s="7"/>
      <c r="AL25" s="53">
        <v>7</v>
      </c>
      <c r="AM25" s="11">
        <v>0</v>
      </c>
      <c r="AN25" s="11">
        <v>0</v>
      </c>
      <c r="AO25" s="11">
        <f t="shared" si="2"/>
        <v>3100904</v>
      </c>
    </row>
    <row r="26" spans="2:41" ht="33" customHeight="1" x14ac:dyDescent="0.2">
      <c r="B26" s="15">
        <v>12</v>
      </c>
      <c r="C26" s="56" t="s">
        <v>46</v>
      </c>
      <c r="D26" s="59" t="s">
        <v>47</v>
      </c>
      <c r="E26" s="17" t="s">
        <v>60</v>
      </c>
      <c r="F26" s="16" t="s">
        <v>74</v>
      </c>
      <c r="G26" s="17" t="s">
        <v>119</v>
      </c>
      <c r="H26" s="17" t="s">
        <v>114</v>
      </c>
      <c r="I26" s="59" t="s">
        <v>79</v>
      </c>
      <c r="J26" s="16" t="s">
        <v>95</v>
      </c>
      <c r="K26" s="69"/>
      <c r="L26" s="69"/>
      <c r="M26" s="69"/>
      <c r="N26" s="76">
        <v>35491930</v>
      </c>
      <c r="O26" s="76">
        <v>35491930</v>
      </c>
      <c r="P26" s="76">
        <v>128612</v>
      </c>
      <c r="Q26" s="16"/>
      <c r="R26" s="74">
        <f t="shared" si="0"/>
        <v>3.623696992527597E-3</v>
      </c>
      <c r="S26" s="63">
        <f t="shared" si="4"/>
        <v>128612</v>
      </c>
      <c r="T26" s="66" t="s">
        <v>80</v>
      </c>
      <c r="U26" s="66">
        <v>19</v>
      </c>
      <c r="V26" s="16" t="s">
        <v>81</v>
      </c>
      <c r="W26" s="49">
        <v>0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2"/>
      <c r="AI26" s="6"/>
      <c r="AJ26" s="12">
        <f t="shared" si="1"/>
        <v>128612</v>
      </c>
      <c r="AK26" s="7"/>
      <c r="AL26" s="53">
        <v>0</v>
      </c>
      <c r="AM26" s="11">
        <v>0</v>
      </c>
      <c r="AN26" s="11">
        <v>0</v>
      </c>
      <c r="AO26" s="11">
        <f t="shared" si="2"/>
        <v>128612</v>
      </c>
    </row>
    <row r="27" spans="2:41" ht="33" customHeight="1" x14ac:dyDescent="0.2">
      <c r="B27" s="15">
        <v>13</v>
      </c>
      <c r="C27" s="56" t="s">
        <v>46</v>
      </c>
      <c r="D27" s="59" t="s">
        <v>47</v>
      </c>
      <c r="E27" s="17" t="s">
        <v>61</v>
      </c>
      <c r="F27" s="16" t="s">
        <v>75</v>
      </c>
      <c r="G27" s="17" t="s">
        <v>119</v>
      </c>
      <c r="H27" s="17" t="s">
        <v>97</v>
      </c>
      <c r="I27" s="59" t="s">
        <v>79</v>
      </c>
      <c r="J27" s="16" t="s">
        <v>96</v>
      </c>
      <c r="K27" s="69"/>
      <c r="L27" s="69"/>
      <c r="M27" s="69"/>
      <c r="N27" s="76">
        <v>35491930</v>
      </c>
      <c r="O27" s="76">
        <v>35491930</v>
      </c>
      <c r="P27" s="76">
        <v>1923094</v>
      </c>
      <c r="Q27" s="16"/>
      <c r="R27" s="74">
        <f t="shared" si="0"/>
        <v>5.4183979287685959E-2</v>
      </c>
      <c r="S27" s="63">
        <f t="shared" si="4"/>
        <v>1923094</v>
      </c>
      <c r="T27" s="66" t="s">
        <v>80</v>
      </c>
      <c r="U27" s="66">
        <v>19</v>
      </c>
      <c r="V27" s="16" t="s">
        <v>81</v>
      </c>
      <c r="W27" s="49">
        <v>0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12"/>
      <c r="AI27" s="6"/>
      <c r="AJ27" s="12">
        <f t="shared" si="1"/>
        <v>1923094</v>
      </c>
      <c r="AK27" s="7"/>
      <c r="AL27" s="53">
        <v>0</v>
      </c>
      <c r="AM27" s="11">
        <v>0</v>
      </c>
      <c r="AN27" s="11">
        <v>0</v>
      </c>
      <c r="AO27" s="11">
        <f t="shared" si="2"/>
        <v>1923094</v>
      </c>
    </row>
    <row r="28" spans="2:41" ht="33" customHeight="1" x14ac:dyDescent="0.2">
      <c r="B28" s="15">
        <v>14</v>
      </c>
      <c r="C28" s="56" t="s">
        <v>46</v>
      </c>
      <c r="D28" s="59" t="s">
        <v>47</v>
      </c>
      <c r="E28" s="17" t="s">
        <v>62</v>
      </c>
      <c r="F28" s="16" t="s">
        <v>76</v>
      </c>
      <c r="G28" s="17" t="s">
        <v>99</v>
      </c>
      <c r="H28" s="17" t="s">
        <v>99</v>
      </c>
      <c r="I28" s="59" t="s">
        <v>79</v>
      </c>
      <c r="J28" s="16" t="s">
        <v>98</v>
      </c>
      <c r="K28" s="69"/>
      <c r="L28" s="69"/>
      <c r="M28" s="69"/>
      <c r="N28" s="76">
        <v>35491930</v>
      </c>
      <c r="O28" s="76">
        <v>35491930</v>
      </c>
      <c r="P28" s="76">
        <v>97958</v>
      </c>
      <c r="Q28" s="16"/>
      <c r="R28" s="74">
        <f t="shared" si="0"/>
        <v>2.7600076975244797E-3</v>
      </c>
      <c r="S28" s="63">
        <f t="shared" si="4"/>
        <v>97958</v>
      </c>
      <c r="T28" s="66" t="s">
        <v>80</v>
      </c>
      <c r="U28" s="66">
        <v>19</v>
      </c>
      <c r="V28" s="16" t="s">
        <v>81</v>
      </c>
      <c r="W28" s="49">
        <v>0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12"/>
      <c r="AI28" s="6"/>
      <c r="AJ28" s="12">
        <f t="shared" si="1"/>
        <v>97958</v>
      </c>
      <c r="AK28" s="7"/>
      <c r="AL28" s="53">
        <v>0</v>
      </c>
      <c r="AM28" s="11">
        <v>0</v>
      </c>
      <c r="AN28" s="11">
        <v>0</v>
      </c>
      <c r="AO28" s="11">
        <f t="shared" si="2"/>
        <v>97958</v>
      </c>
    </row>
    <row r="29" spans="2:41" ht="33" customHeight="1" x14ac:dyDescent="0.2">
      <c r="B29" s="15">
        <v>15</v>
      </c>
      <c r="C29" s="56" t="s">
        <v>46</v>
      </c>
      <c r="D29" s="59" t="s">
        <v>47</v>
      </c>
      <c r="E29" s="17" t="s">
        <v>63</v>
      </c>
      <c r="F29" s="16" t="s">
        <v>77</v>
      </c>
      <c r="G29" s="17" t="s">
        <v>120</v>
      </c>
      <c r="H29" s="17" t="s">
        <v>113</v>
      </c>
      <c r="I29" s="59" t="s">
        <v>79</v>
      </c>
      <c r="J29" s="16" t="s">
        <v>100</v>
      </c>
      <c r="K29" s="69"/>
      <c r="L29" s="69"/>
      <c r="M29" s="69"/>
      <c r="N29" s="76">
        <v>35491930</v>
      </c>
      <c r="O29" s="76">
        <v>35491930</v>
      </c>
      <c r="P29" s="76">
        <v>17513</v>
      </c>
      <c r="Q29" s="16"/>
      <c r="R29" s="74">
        <f t="shared" si="0"/>
        <v>4.9343611350523905E-4</v>
      </c>
      <c r="S29" s="63">
        <f t="shared" si="4"/>
        <v>17513</v>
      </c>
      <c r="T29" s="66" t="s">
        <v>80</v>
      </c>
      <c r="U29" s="66">
        <v>19</v>
      </c>
      <c r="V29" s="16" t="s">
        <v>81</v>
      </c>
      <c r="W29" s="49">
        <v>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2"/>
      <c r="AI29" s="6"/>
      <c r="AJ29" s="12">
        <f t="shared" si="1"/>
        <v>17513</v>
      </c>
      <c r="AK29" s="7"/>
      <c r="AL29" s="53">
        <v>0</v>
      </c>
      <c r="AM29" s="11">
        <v>0</v>
      </c>
      <c r="AN29" s="11">
        <v>0</v>
      </c>
      <c r="AO29" s="11">
        <f t="shared" si="2"/>
        <v>17513</v>
      </c>
    </row>
    <row r="30" spans="2:41" ht="15" customHeight="1" x14ac:dyDescent="0.2">
      <c r="B30" s="94" t="s">
        <v>2</v>
      </c>
      <c r="C30" s="94"/>
      <c r="D30" s="94"/>
      <c r="E30" s="94"/>
      <c r="F30" s="94"/>
      <c r="G30" s="9"/>
      <c r="H30" s="9"/>
      <c r="I30" s="9"/>
      <c r="J30" s="9"/>
      <c r="K30" s="9"/>
      <c r="L30" s="40"/>
      <c r="M30" s="40"/>
      <c r="N30" s="61">
        <f>N29</f>
        <v>35491930</v>
      </c>
      <c r="O30" s="8">
        <f>O29</f>
        <v>35491930</v>
      </c>
      <c r="P30" s="8">
        <f>SUM(P15:P29)</f>
        <v>33916911</v>
      </c>
      <c r="Q30" s="9"/>
      <c r="R30" s="62">
        <f t="shared" si="0"/>
        <v>0.95562317969183419</v>
      </c>
      <c r="S30" s="8">
        <f>SUM(S15:S29)</f>
        <v>33916911</v>
      </c>
      <c r="T30" s="42"/>
      <c r="U30" s="40"/>
      <c r="V30" s="40"/>
      <c r="W30" s="8">
        <f t="shared" ref="W30:AJ30" si="5">SUM(W15:W29)</f>
        <v>0</v>
      </c>
      <c r="X30" s="8">
        <f t="shared" si="5"/>
        <v>0</v>
      </c>
      <c r="Y30" s="8">
        <f t="shared" si="5"/>
        <v>0</v>
      </c>
      <c r="Z30" s="8">
        <f t="shared" si="5"/>
        <v>0</v>
      </c>
      <c r="AA30" s="8">
        <f t="shared" si="5"/>
        <v>0</v>
      </c>
      <c r="AB30" s="8">
        <f t="shared" si="5"/>
        <v>0</v>
      </c>
      <c r="AC30" s="8">
        <f t="shared" si="5"/>
        <v>0</v>
      </c>
      <c r="AD30" s="8">
        <f t="shared" si="5"/>
        <v>0</v>
      </c>
      <c r="AE30" s="8">
        <f t="shared" si="5"/>
        <v>0</v>
      </c>
      <c r="AF30" s="8">
        <f t="shared" si="5"/>
        <v>0</v>
      </c>
      <c r="AG30" s="8">
        <f t="shared" si="5"/>
        <v>0</v>
      </c>
      <c r="AH30" s="8">
        <f t="shared" si="5"/>
        <v>0</v>
      </c>
      <c r="AI30" s="6">
        <f t="shared" si="5"/>
        <v>0</v>
      </c>
      <c r="AJ30" s="8">
        <f t="shared" si="5"/>
        <v>33916911</v>
      </c>
      <c r="AK30" s="7"/>
      <c r="AL30" s="6">
        <f>SUM(AL15:AL29)</f>
        <v>295938</v>
      </c>
      <c r="AM30" s="6">
        <f>SUM(AM15:AM29)</f>
        <v>0</v>
      </c>
      <c r="AN30" s="6">
        <f>SUM(AN15:AN29)</f>
        <v>0</v>
      </c>
      <c r="AO30" s="6">
        <f>SUM(AO15:AO29)</f>
        <v>34212849</v>
      </c>
    </row>
    <row r="31" spans="2:41" ht="20.25" customHeight="1" x14ac:dyDescent="0.2">
      <c r="B31" s="95"/>
      <c r="C31" s="95"/>
      <c r="D31" s="95"/>
      <c r="E31" s="95"/>
      <c r="F31" s="95"/>
      <c r="G31" s="5"/>
      <c r="H31" s="5"/>
      <c r="AK31" s="2"/>
    </row>
    <row r="32" spans="2:41" ht="15" customHeight="1" x14ac:dyDescent="0.2">
      <c r="B32" s="1" t="s">
        <v>1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2"/>
      <c r="AL32" s="7"/>
    </row>
    <row r="33" spans="2:37" ht="12.75" customHeight="1" x14ac:dyDescent="0.25">
      <c r="B33" s="97" t="s">
        <v>33</v>
      </c>
      <c r="C33" s="97"/>
      <c r="D33" s="98"/>
      <c r="E33" s="98"/>
      <c r="F33" s="98"/>
      <c r="G33" s="98"/>
      <c r="H33" s="99"/>
      <c r="I33" s="99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2"/>
    </row>
    <row r="34" spans="2:37" x14ac:dyDescent="0.2"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2"/>
    </row>
  </sheetData>
  <mergeCells count="20">
    <mergeCell ref="E34:AJ34"/>
    <mergeCell ref="E11:AJ11"/>
    <mergeCell ref="W13:AH13"/>
    <mergeCell ref="AL13:AO13"/>
    <mergeCell ref="B30:F30"/>
    <mergeCell ref="P13:R13"/>
    <mergeCell ref="AL11:AO11"/>
    <mergeCell ref="B9:AH9"/>
    <mergeCell ref="AI9:AJ9"/>
    <mergeCell ref="E10:AJ10"/>
    <mergeCell ref="B33:I33"/>
    <mergeCell ref="B1:AJ2"/>
    <mergeCell ref="B3:AJ4"/>
    <mergeCell ref="B5:AJ5"/>
    <mergeCell ref="B6:AJ6"/>
    <mergeCell ref="B7:AJ7"/>
    <mergeCell ref="B8:AJ8"/>
    <mergeCell ref="B31:F31"/>
    <mergeCell ref="E32:AJ32"/>
    <mergeCell ref="C13:D13"/>
  </mergeCells>
  <phoneticPr fontId="6" type="noConversion"/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FET enero  2021</vt:lpstr>
      <vt:lpstr>Informe ST31 No FET enero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Severino R</dc:creator>
  <cp:lastModifiedBy>Paula Gajardo</cp:lastModifiedBy>
  <dcterms:created xsi:type="dcterms:W3CDTF">2021-02-18T20:05:13Z</dcterms:created>
  <dcterms:modified xsi:type="dcterms:W3CDTF">2021-02-24T16:10:03Z</dcterms:modified>
</cp:coreProperties>
</file>